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233" activeTab="1"/>
  </bookViews>
  <sheets>
    <sheet name="Αρχική Κατάταξη" sheetId="1" r:id="rId1"/>
    <sheet name="Αποτελέσματα" sheetId="2" r:id="rId2"/>
    <sheet name="Κεντρικό Ταμπλό" sheetId="3" r:id="rId3"/>
    <sheet name="Τελική Κατάταξη" sheetId="4" r:id="rId4"/>
  </sheets>
  <definedNames/>
  <calcPr fullCalcOnLoad="1"/>
</workbook>
</file>

<file path=xl/sharedStrings.xml><?xml version="1.0" encoding="utf-8"?>
<sst xmlns="http://schemas.openxmlformats.org/spreadsheetml/2006/main" count="114" uniqueCount="43">
  <si>
    <t>Θέση</t>
  </si>
  <si>
    <t>Ομάδες
Αθλητής 1/Αθλητής 2</t>
  </si>
  <si>
    <t>Seeding</t>
  </si>
  <si>
    <t>Βαθμοί</t>
  </si>
  <si>
    <t>ΒΕΝΙΟΣ / ΧΡΗΣΤΑΚΟΣ</t>
  </si>
  <si>
    <t>ΓΑΛΙΑΚΗΣ  / ΓΑΛΙΑΚΗΣ</t>
  </si>
  <si>
    <t>ΚΑΖΑΖΗΣ / ΚΑΖΑΖΗΣ</t>
  </si>
  <si>
    <t>ΣΟΥΜΕΛΙΔΗΣ / ΚΑΛΑΙΤΖΗΣ</t>
  </si>
  <si>
    <t>ΧΑΣΙΚΟΣ / ΘΥΜΙΑΤΖΗΣ</t>
  </si>
  <si>
    <t>ΚΙΟΣΤΕΡΑΚΗΣ / ΣΦΑΚΙΑΝΑΚΗΣ</t>
  </si>
  <si>
    <t>ΛΟΥΛΑΚΑΚΗΣ / ΔΑΜΙΑΝΑΚΗΣ</t>
  </si>
  <si>
    <t>ΑΕΡΑΚΗΣ / ΑΝΔΡΙΑΔΑΚΗΣ</t>
  </si>
  <si>
    <t>ΔΑΣΚΑΛΑΚΗΣ / ΦΩΤΑΚΗΣ</t>
  </si>
  <si>
    <t>ΛΙΣΙΤΣΚΑΣ / ΝΙΚΟΛΑΚΑΚΗΣ</t>
  </si>
  <si>
    <t>ΔΡΑΜΙΤΙΝΟΣ / ΤΖΙΡΑΚΗΣ</t>
  </si>
  <si>
    <t>ΠΑΠΑΔΑΚΗΣ / ΤΣΑΤΣΑΡΗΣ</t>
  </si>
  <si>
    <t>BYE</t>
  </si>
  <si>
    <t>ΓΚΙΝΙ / ΚΛΩΝΤΖΑΣ</t>
  </si>
  <si>
    <t>Νούμερο Αγώνα</t>
  </si>
  <si>
    <t>Ημερομηνία</t>
  </si>
  <si>
    <t>Ώρα Έναρξης</t>
  </si>
  <si>
    <t>Φάση</t>
  </si>
  <si>
    <t>Ομάδα 1</t>
  </si>
  <si>
    <t>vs</t>
  </si>
  <si>
    <t>Ομάδα 2</t>
  </si>
  <si>
    <t>Διάρκεια</t>
  </si>
  <si>
    <t>Γήπεδο</t>
  </si>
  <si>
    <t>I</t>
  </si>
  <si>
    <t>&lt;-&gt;</t>
  </si>
  <si>
    <t>II</t>
  </si>
  <si>
    <t>III</t>
  </si>
  <si>
    <t>Ημ</t>
  </si>
  <si>
    <t>Τελ</t>
  </si>
  <si>
    <t>Α'  Ημιτελικός</t>
  </si>
  <si>
    <t>1η Θέση</t>
  </si>
  <si>
    <t>Τελικός</t>
  </si>
  <si>
    <t>Β'  Ημιτελικός</t>
  </si>
  <si>
    <t>Κατάταξη</t>
  </si>
  <si>
    <t>Ομάδες</t>
  </si>
  <si>
    <t>Βαθμοί Ομάδας</t>
  </si>
  <si>
    <t>Βαθμοί Αθλητή</t>
  </si>
  <si>
    <t>Έπαθλα Ομάδας</t>
  </si>
  <si>
    <t>Έπαθλα Αθλητή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</si>
</sst>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#,##0&quot;   &quot;;\-#,##0&quot;   &quot;"/>
    <numFmt numFmtId="179" formatCode="dd/mm/yy"/>
    <numFmt numFmtId="180" formatCode="hh:mm"/>
    <numFmt numFmtId="181" formatCode="0.0"/>
  </numFmts>
  <fonts count="59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Lucida Sans"/>
      <family val="2"/>
    </font>
    <font>
      <sz val="10"/>
      <color indexed="8"/>
      <name val="Lucida Sans"/>
      <family val="2"/>
    </font>
    <font>
      <b/>
      <sz val="10"/>
      <color indexed="8"/>
      <name val="Lucida Sans"/>
      <family val="2"/>
    </font>
    <font>
      <sz val="8"/>
      <color indexed="8"/>
      <name val="Lucida Sans"/>
      <family val="2"/>
    </font>
    <font>
      <b/>
      <sz val="8"/>
      <color indexed="8"/>
      <name val="Lucida Sans"/>
      <family val="2"/>
    </font>
    <font>
      <b/>
      <sz val="7"/>
      <color indexed="8"/>
      <name val="Lucida Sans"/>
      <family val="2"/>
    </font>
    <font>
      <b/>
      <u val="single"/>
      <sz val="9"/>
      <color indexed="8"/>
      <name val="Lucida Sans"/>
      <family val="2"/>
    </font>
    <font>
      <b/>
      <u val="single"/>
      <sz val="10"/>
      <color indexed="8"/>
      <name val="Lucida Sans"/>
      <family val="2"/>
    </font>
    <font>
      <b/>
      <sz val="14"/>
      <color indexed="8"/>
      <name val="Lucida Sans"/>
      <family val="2"/>
    </font>
    <font>
      <sz val="12"/>
      <color indexed="8"/>
      <name val="Lucida Sans"/>
      <family val="2"/>
    </font>
    <font>
      <sz val="12"/>
      <color indexed="8"/>
      <name val="Arial"/>
      <family val="2"/>
    </font>
    <font>
      <sz val="10"/>
      <name val="Arial Narrow"/>
      <family val="2"/>
    </font>
    <font>
      <sz val="9.5"/>
      <name val="Arial Black"/>
      <family val="2"/>
    </font>
    <font>
      <sz val="9"/>
      <color indexed="8"/>
      <name val="Arial Black"/>
      <family val="2"/>
    </font>
    <font>
      <sz val="11"/>
      <color indexed="8"/>
      <name val="Arial"/>
      <family val="2"/>
    </font>
    <font>
      <b/>
      <sz val="18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"/>
      <color theme="1"/>
      <name val="Arial Black"/>
      <family val="2"/>
    </font>
    <font>
      <sz val="9"/>
      <color rgb="FF00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/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/>
      <right/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double">
        <color indexed="8"/>
      </left>
      <right/>
      <top/>
      <bottom/>
    </border>
    <border>
      <left/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/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medium">
        <color indexed="8"/>
      </right>
      <top style="thin">
        <color indexed="8"/>
      </top>
      <bottom/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medium">
        <color indexed="8"/>
      </right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177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" borderId="1" applyNumberFormat="0" applyAlignment="0" applyProtection="0"/>
    <xf numFmtId="0" fontId="43" fillId="0" borderId="2" applyNumberFormat="0" applyFill="0" applyAlignment="0" applyProtection="0"/>
    <xf numFmtId="0" fontId="23" fillId="5" borderId="3" applyNumberFormat="0" applyFont="0" applyAlignment="0" applyProtection="0"/>
    <xf numFmtId="0" fontId="38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8" borderId="5" applyNumberFormat="0" applyAlignment="0" applyProtection="0"/>
    <xf numFmtId="0" fontId="40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1" borderId="6" applyNumberFormat="0" applyAlignment="0" applyProtection="0"/>
    <xf numFmtId="0" fontId="38" fillId="12" borderId="0" applyNumberFormat="0" applyBorder="0" applyAlignment="0" applyProtection="0"/>
    <xf numFmtId="0" fontId="52" fillId="11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40" fillId="15" borderId="0" applyNumberFormat="0" applyBorder="0" applyAlignment="0" applyProtection="0"/>
    <xf numFmtId="0" fontId="38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40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0" applyNumberFormat="0" applyBorder="0" applyAlignment="0" applyProtection="0"/>
    <xf numFmtId="0" fontId="38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8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0" borderId="0">
      <alignment/>
      <protection/>
    </xf>
  </cellStyleXfs>
  <cellXfs count="185">
    <xf numFmtId="0" fontId="0" fillId="0" borderId="0" xfId="0" applyAlignment="1">
      <alignment/>
    </xf>
    <xf numFmtId="0" fontId="2" fillId="0" borderId="0" xfId="63">
      <alignment/>
      <protection/>
    </xf>
    <xf numFmtId="0" fontId="3" fillId="0" borderId="9" xfId="63" applyFont="1" applyBorder="1" applyAlignment="1">
      <alignment horizontal="center" vertical="center" textRotation="90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2" fillId="0" borderId="0" xfId="63" applyFont="1">
      <alignment/>
      <protection/>
    </xf>
    <xf numFmtId="0" fontId="3" fillId="0" borderId="14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left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3" fontId="2" fillId="0" borderId="17" xfId="63" applyNumberFormat="1" applyFont="1" applyBorder="1" applyAlignment="1">
      <alignment horizontal="center"/>
      <protection/>
    </xf>
    <xf numFmtId="0" fontId="2" fillId="0" borderId="18" xfId="63" applyFont="1" applyBorder="1" applyAlignment="1">
      <alignment horizontal="center"/>
      <protection/>
    </xf>
    <xf numFmtId="0" fontId="2" fillId="0" borderId="19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3" fontId="2" fillId="0" borderId="20" xfId="63" applyNumberFormat="1" applyFont="1" applyBorder="1" applyAlignment="1">
      <alignment horizontal="center"/>
      <protection/>
    </xf>
    <xf numFmtId="0" fontId="2" fillId="0" borderId="21" xfId="63" applyFont="1" applyBorder="1" applyAlignment="1">
      <alignment horizontal="center"/>
      <protection/>
    </xf>
    <xf numFmtId="0" fontId="3" fillId="0" borderId="22" xfId="63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left" vertical="center"/>
      <protection/>
    </xf>
    <xf numFmtId="0" fontId="2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2" fillId="0" borderId="26" xfId="63" applyFont="1" applyBorder="1" applyAlignment="1">
      <alignment horizontal="left" vertical="center"/>
      <protection/>
    </xf>
    <xf numFmtId="0" fontId="2" fillId="0" borderId="27" xfId="63" applyFont="1" applyBorder="1" applyAlignment="1">
      <alignment horizontal="center" vertical="center"/>
      <protection/>
    </xf>
    <xf numFmtId="0" fontId="2" fillId="0" borderId="28" xfId="63" applyFont="1" applyBorder="1" applyAlignment="1">
      <alignment horizontal="center" vertical="center"/>
      <protection/>
    </xf>
    <xf numFmtId="0" fontId="2" fillId="0" borderId="29" xfId="63" applyFont="1" applyBorder="1" applyAlignment="1">
      <alignment horizontal="center"/>
      <protection/>
    </xf>
    <xf numFmtId="0" fontId="2" fillId="0" borderId="0" xfId="63" applyFont="1" applyAlignment="1">
      <alignment horizontal="center" vertical="center"/>
      <protection/>
    </xf>
    <xf numFmtId="178" fontId="4" fillId="0" borderId="0" xfId="63" applyNumberFormat="1" applyFont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4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30" xfId="63" applyFont="1" applyBorder="1" applyAlignment="1">
      <alignment horizontal="center" vertical="center"/>
      <protection/>
    </xf>
    <xf numFmtId="178" fontId="6" fillId="33" borderId="31" xfId="63" applyNumberFormat="1" applyFont="1" applyFill="1" applyBorder="1" applyAlignment="1">
      <alignment horizontal="center" vertical="center"/>
      <protection/>
    </xf>
    <xf numFmtId="0" fontId="4" fillId="0" borderId="32" xfId="63" applyFont="1" applyBorder="1" applyAlignment="1">
      <alignment horizontal="center" vertical="center"/>
      <protection/>
    </xf>
    <xf numFmtId="178" fontId="7" fillId="0" borderId="31" xfId="63" applyNumberFormat="1" applyFont="1" applyBorder="1" applyAlignment="1">
      <alignment horizontal="right" vertical="center"/>
      <protection/>
    </xf>
    <xf numFmtId="0" fontId="4" fillId="0" borderId="30" xfId="63" applyFont="1" applyBorder="1" applyAlignment="1">
      <alignment horizontal="left" vertical="center"/>
      <protection/>
    </xf>
    <xf numFmtId="178" fontId="4" fillId="0" borderId="16" xfId="63" applyNumberFormat="1" applyFont="1" applyBorder="1" applyAlignment="1">
      <alignment horizontal="center" vertical="center"/>
      <protection/>
    </xf>
    <xf numFmtId="0" fontId="5" fillId="0" borderId="31" xfId="63" applyFont="1" applyBorder="1" applyAlignment="1">
      <alignment vertical="center"/>
      <protection/>
    </xf>
    <xf numFmtId="178" fontId="4" fillId="0" borderId="0" xfId="63" applyNumberFormat="1" applyFont="1" applyAlignment="1">
      <alignment horizontal="right" vertical="center"/>
      <protection/>
    </xf>
    <xf numFmtId="0" fontId="7" fillId="0" borderId="31" xfId="63" applyFont="1" applyBorder="1" applyAlignment="1">
      <alignment horizontal="right" vertical="center"/>
      <protection/>
    </xf>
    <xf numFmtId="0" fontId="4" fillId="0" borderId="31" xfId="63" applyFont="1" applyBorder="1" applyAlignment="1">
      <alignment horizontal="right" vertical="center"/>
      <protection/>
    </xf>
    <xf numFmtId="0" fontId="8" fillId="0" borderId="0" xfId="63" applyFont="1" applyAlignment="1">
      <alignment horizontal="center" vertical="center"/>
      <protection/>
    </xf>
    <xf numFmtId="178" fontId="4" fillId="0" borderId="31" xfId="63" applyNumberFormat="1" applyFont="1" applyBorder="1" applyAlignment="1">
      <alignment horizontal="center" vertical="center"/>
      <protection/>
    </xf>
    <xf numFmtId="178" fontId="4" fillId="0" borderId="33" xfId="63" applyNumberFormat="1" applyFont="1" applyBorder="1" applyAlignment="1">
      <alignment horizontal="right" vertical="center"/>
      <protection/>
    </xf>
    <xf numFmtId="0" fontId="4" fillId="0" borderId="34" xfId="63" applyFont="1" applyBorder="1" applyAlignment="1">
      <alignment horizontal="left" vertical="center"/>
      <protection/>
    </xf>
    <xf numFmtId="0" fontId="9" fillId="0" borderId="0" xfId="63" applyFont="1" applyAlignment="1">
      <alignment horizontal="center" vertical="center"/>
      <protection/>
    </xf>
    <xf numFmtId="0" fontId="4" fillId="0" borderId="35" xfId="63" applyFont="1" applyBorder="1" applyAlignment="1">
      <alignment horizontal="center" vertical="center"/>
      <protection/>
    </xf>
    <xf numFmtId="0" fontId="5" fillId="0" borderId="35" xfId="63" applyFont="1" applyBorder="1" applyAlignment="1">
      <alignment vertical="center"/>
      <protection/>
    </xf>
    <xf numFmtId="0" fontId="6" fillId="33" borderId="0" xfId="63" applyFont="1" applyFill="1" applyBorder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6" fillId="33" borderId="35" xfId="63" applyFont="1" applyFill="1" applyBorder="1" applyAlignment="1">
      <alignment horizontal="center" vertical="center"/>
      <protection/>
    </xf>
    <xf numFmtId="178" fontId="7" fillId="0" borderId="17" xfId="63" applyNumberFormat="1" applyFont="1" applyBorder="1" applyAlignment="1">
      <alignment horizontal="center" vertical="center"/>
      <protection/>
    </xf>
    <xf numFmtId="0" fontId="4" fillId="0" borderId="30" xfId="63" applyFont="1" applyBorder="1" applyAlignment="1">
      <alignment horizontal="right" vertical="center"/>
      <protection/>
    </xf>
    <xf numFmtId="0" fontId="7" fillId="0" borderId="35" xfId="63" applyFont="1" applyBorder="1" applyAlignment="1">
      <alignment vertical="center"/>
      <protection/>
    </xf>
    <xf numFmtId="0" fontId="4" fillId="0" borderId="33" xfId="63" applyFont="1" applyBorder="1" applyAlignment="1">
      <alignment horizontal="right" vertical="center"/>
      <protection/>
    </xf>
    <xf numFmtId="0" fontId="4" fillId="0" borderId="35" xfId="63" applyFont="1" applyBorder="1" applyAlignment="1">
      <alignment vertical="center"/>
      <protection/>
    </xf>
    <xf numFmtId="178" fontId="4" fillId="0" borderId="17" xfId="63" applyNumberFormat="1" applyFont="1" applyBorder="1" applyAlignment="1">
      <alignment horizontal="center" vertical="center"/>
      <protection/>
    </xf>
    <xf numFmtId="0" fontId="4" fillId="0" borderId="34" xfId="63" applyFont="1" applyBorder="1" applyAlignment="1">
      <alignment horizontal="center" vertical="center"/>
      <protection/>
    </xf>
    <xf numFmtId="0" fontId="5" fillId="0" borderId="0" xfId="63" applyFont="1" applyAlignment="1">
      <alignment/>
      <protection/>
    </xf>
    <xf numFmtId="0" fontId="10" fillId="0" borderId="0" xfId="63" applyFont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178" fontId="6" fillId="33" borderId="35" xfId="63" applyNumberFormat="1" applyFont="1" applyFill="1" applyBorder="1" applyAlignment="1">
      <alignment horizontal="center" vertical="center"/>
      <protection/>
    </xf>
    <xf numFmtId="0" fontId="5" fillId="0" borderId="35" xfId="63" applyFont="1" applyBorder="1" applyAlignment="1">
      <alignment/>
      <protection/>
    </xf>
    <xf numFmtId="0" fontId="4" fillId="0" borderId="36" xfId="63" applyFont="1" applyBorder="1" applyAlignment="1">
      <alignment horizontal="center" vertical="center"/>
      <protection/>
    </xf>
    <xf numFmtId="0" fontId="7" fillId="0" borderId="32" xfId="63" applyFont="1" applyBorder="1" applyAlignment="1">
      <alignment horizontal="center" vertical="center"/>
      <protection/>
    </xf>
    <xf numFmtId="0" fontId="6" fillId="33" borderId="37" xfId="63" applyFont="1" applyFill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178" fontId="4" fillId="0" borderId="32" xfId="63" applyNumberFormat="1" applyFont="1" applyBorder="1" applyAlignment="1">
      <alignment horizontal="center" vertical="center"/>
      <protection/>
    </xf>
    <xf numFmtId="0" fontId="5" fillId="0" borderId="0" xfId="63" applyFont="1" applyAlignment="1">
      <alignment horizontal="center"/>
      <protection/>
    </xf>
    <xf numFmtId="0" fontId="4" fillId="0" borderId="33" xfId="63" applyFont="1" applyBorder="1" applyAlignment="1">
      <alignment horizontal="center" vertical="center"/>
      <protection/>
    </xf>
    <xf numFmtId="0" fontId="4" fillId="0" borderId="38" xfId="63" applyFont="1" applyBorder="1" applyAlignment="1">
      <alignment horizontal="right" vertical="center"/>
      <protection/>
    </xf>
    <xf numFmtId="178" fontId="4" fillId="0" borderId="36" xfId="63" applyNumberFormat="1" applyFont="1" applyBorder="1" applyAlignment="1">
      <alignment horizontal="center" vertical="center"/>
      <protection/>
    </xf>
    <xf numFmtId="0" fontId="5" fillId="0" borderId="9" xfId="63" applyFont="1" applyBorder="1" applyAlignment="1">
      <alignment horizontal="center" vertical="center" textRotation="90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2" fontId="5" fillId="0" borderId="11" xfId="63" applyNumberFormat="1" applyFont="1" applyBorder="1" applyAlignment="1">
      <alignment horizontal="center" vertical="center" textRotation="90" wrapText="1"/>
      <protection/>
    </xf>
    <xf numFmtId="0" fontId="5" fillId="0" borderId="39" xfId="63" applyFont="1" applyBorder="1" applyAlignment="1">
      <alignment horizontal="center" vertical="center" textRotation="90" wrapText="1"/>
      <protection/>
    </xf>
    <xf numFmtId="0" fontId="12" fillId="0" borderId="40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center" vertical="center"/>
      <protection/>
    </xf>
    <xf numFmtId="0" fontId="12" fillId="0" borderId="41" xfId="63" applyFont="1" applyBorder="1" applyAlignment="1">
      <alignment horizontal="center" vertical="center"/>
      <protection/>
    </xf>
    <xf numFmtId="0" fontId="6" fillId="0" borderId="42" xfId="63" applyFont="1" applyBorder="1" applyAlignment="1">
      <alignment horizontal="center" vertical="center"/>
      <protection/>
    </xf>
    <xf numFmtId="0" fontId="13" fillId="0" borderId="43" xfId="63" applyFont="1" applyBorder="1" applyAlignment="1">
      <alignment horizontal="center" vertical="center"/>
      <protection/>
    </xf>
    <xf numFmtId="179" fontId="5" fillId="0" borderId="16" xfId="63" applyNumberFormat="1" applyFont="1" applyBorder="1" applyAlignment="1">
      <alignment horizontal="center" vertical="center"/>
      <protection/>
    </xf>
    <xf numFmtId="180" fontId="5" fillId="0" borderId="16" xfId="63" applyNumberFormat="1" applyFont="1" applyBorder="1" applyAlignment="1">
      <alignment horizontal="center" vertical="center"/>
      <protection/>
    </xf>
    <xf numFmtId="0" fontId="13" fillId="0" borderId="32" xfId="63" applyFont="1" applyBorder="1" applyAlignment="1">
      <alignment horizontal="center" vertical="center"/>
      <protection/>
    </xf>
    <xf numFmtId="0" fontId="13" fillId="0" borderId="44" xfId="63" applyFont="1" applyBorder="1" applyAlignment="1">
      <alignment horizontal="center" vertical="center"/>
      <protection/>
    </xf>
    <xf numFmtId="0" fontId="5" fillId="0" borderId="45" xfId="63" applyFont="1" applyBorder="1" applyAlignment="1">
      <alignment horizontal="center" vertical="center"/>
      <protection/>
    </xf>
    <xf numFmtId="0" fontId="13" fillId="0" borderId="46" xfId="63" applyFont="1" applyBorder="1" applyAlignment="1">
      <alignment horizontal="center" vertical="center"/>
      <protection/>
    </xf>
    <xf numFmtId="0" fontId="14" fillId="0" borderId="47" xfId="63" applyFont="1" applyBorder="1" applyAlignment="1">
      <alignment horizontal="center" vertical="center"/>
      <protection/>
    </xf>
    <xf numFmtId="0" fontId="13" fillId="0" borderId="14" xfId="63" applyFont="1" applyBorder="1" applyAlignment="1">
      <alignment horizontal="center" vertical="center"/>
      <protection/>
    </xf>
    <xf numFmtId="0" fontId="13" fillId="0" borderId="24" xfId="63" applyFont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14" fillId="0" borderId="44" xfId="63" applyFont="1" applyBorder="1" applyAlignment="1">
      <alignment horizontal="center" vertical="center"/>
      <protection/>
    </xf>
    <xf numFmtId="180" fontId="5" fillId="0" borderId="19" xfId="63" applyNumberFormat="1" applyFont="1" applyBorder="1" applyAlignment="1">
      <alignment horizontal="center" vertical="center"/>
      <protection/>
    </xf>
    <xf numFmtId="0" fontId="13" fillId="0" borderId="48" xfId="63" applyFont="1" applyBorder="1" applyAlignment="1">
      <alignment horizontal="center" vertical="center"/>
      <protection/>
    </xf>
    <xf numFmtId="0" fontId="13" fillId="0" borderId="34" xfId="63" applyFont="1" applyBorder="1" applyAlignment="1">
      <alignment horizontal="center" vertical="center"/>
      <protection/>
    </xf>
    <xf numFmtId="0" fontId="13" fillId="0" borderId="49" xfId="63" applyFont="1" applyBorder="1" applyAlignment="1">
      <alignment horizontal="center" vertical="center"/>
      <protection/>
    </xf>
    <xf numFmtId="0" fontId="5" fillId="0" borderId="38" xfId="63" applyFont="1" applyBorder="1" applyAlignment="1">
      <alignment horizontal="center" vertical="center"/>
      <protection/>
    </xf>
    <xf numFmtId="0" fontId="13" fillId="0" borderId="33" xfId="63" applyFont="1" applyBorder="1" applyAlignment="1">
      <alignment horizontal="center" vertical="center"/>
      <protection/>
    </xf>
    <xf numFmtId="0" fontId="14" fillId="0" borderId="49" xfId="63" applyFont="1" applyBorder="1" applyAlignment="1">
      <alignment horizontal="center" vertical="center"/>
      <protection/>
    </xf>
    <xf numFmtId="0" fontId="13" fillId="0" borderId="50" xfId="63" applyFont="1" applyBorder="1" applyAlignment="1">
      <alignment horizontal="center" vertical="center"/>
      <protection/>
    </xf>
    <xf numFmtId="0" fontId="13" fillId="0" borderId="51" xfId="63" applyFont="1" applyBorder="1" applyAlignment="1">
      <alignment horizontal="center" vertical="center"/>
      <protection/>
    </xf>
    <xf numFmtId="0" fontId="13" fillId="0" borderId="52" xfId="63" applyFont="1" applyBorder="1" applyAlignment="1">
      <alignment horizontal="center" vertical="center"/>
      <protection/>
    </xf>
    <xf numFmtId="0" fontId="13" fillId="0" borderId="53" xfId="63" applyFont="1" applyBorder="1" applyAlignment="1">
      <alignment horizontal="center" vertical="center"/>
      <protection/>
    </xf>
    <xf numFmtId="0" fontId="13" fillId="0" borderId="54" xfId="63" applyFont="1" applyBorder="1" applyAlignment="1">
      <alignment horizontal="center" vertical="center"/>
      <protection/>
    </xf>
    <xf numFmtId="0" fontId="13" fillId="0" borderId="55" xfId="63" applyFont="1" applyBorder="1" applyAlignment="1">
      <alignment horizontal="center" vertical="center"/>
      <protection/>
    </xf>
    <xf numFmtId="0" fontId="5" fillId="0" borderId="56" xfId="63" applyFont="1" applyBorder="1" applyAlignment="1">
      <alignment horizontal="center" vertical="center"/>
      <protection/>
    </xf>
    <xf numFmtId="0" fontId="13" fillId="0" borderId="57" xfId="63" applyFont="1" applyBorder="1" applyAlignment="1">
      <alignment horizontal="center" vertical="center"/>
      <protection/>
    </xf>
    <xf numFmtId="0" fontId="13" fillId="0" borderId="22" xfId="63" applyFont="1" applyBorder="1" applyAlignment="1">
      <alignment horizontal="center" vertical="center"/>
      <protection/>
    </xf>
    <xf numFmtId="0" fontId="13" fillId="0" borderId="58" xfId="63" applyFont="1" applyBorder="1" applyAlignment="1">
      <alignment horizontal="center" vertical="center"/>
      <protection/>
    </xf>
    <xf numFmtId="0" fontId="5" fillId="0" borderId="17" xfId="63" applyFont="1" applyBorder="1" applyAlignment="1">
      <alignment horizontal="center" vertical="center"/>
      <protection/>
    </xf>
    <xf numFmtId="0" fontId="13" fillId="0" borderId="36" xfId="63" applyFont="1" applyBorder="1" applyAlignment="1">
      <alignment horizontal="center" vertical="center"/>
      <protection/>
    </xf>
    <xf numFmtId="0" fontId="13" fillId="0" borderId="59" xfId="63" applyFont="1" applyBorder="1" applyAlignment="1">
      <alignment horizontal="center" vertical="center"/>
      <protection/>
    </xf>
    <xf numFmtId="0" fontId="13" fillId="0" borderId="47" xfId="63" applyFont="1" applyBorder="1" applyAlignment="1">
      <alignment horizontal="center" vertical="center"/>
      <protection/>
    </xf>
    <xf numFmtId="0" fontId="13" fillId="0" borderId="60" xfId="63" applyFont="1" applyBorder="1" applyAlignment="1">
      <alignment horizontal="center" vertical="center"/>
      <protection/>
    </xf>
    <xf numFmtId="180" fontId="15" fillId="0" borderId="61" xfId="0" applyNumberFormat="1" applyFont="1" applyBorder="1" applyAlignment="1" applyProtection="1">
      <alignment horizontal="center" vertical="center"/>
      <protection locked="0"/>
    </xf>
    <xf numFmtId="0" fontId="13" fillId="0" borderId="62" xfId="63" applyFont="1" applyBorder="1" applyAlignment="1">
      <alignment horizontal="center" vertical="center"/>
      <protection/>
    </xf>
    <xf numFmtId="180" fontId="5" fillId="0" borderId="63" xfId="63" applyNumberFormat="1" applyFont="1" applyBorder="1" applyAlignment="1">
      <alignment horizontal="center" vertical="center"/>
      <protection/>
    </xf>
    <xf numFmtId="0" fontId="13" fillId="0" borderId="27" xfId="63" applyFont="1" applyBorder="1" applyAlignment="1">
      <alignment horizontal="center" vertical="center"/>
      <protection/>
    </xf>
    <xf numFmtId="0" fontId="13" fillId="0" borderId="64" xfId="63" applyFont="1" applyBorder="1" applyAlignment="1">
      <alignment horizontal="center" vertical="center"/>
      <protection/>
    </xf>
    <xf numFmtId="0" fontId="5" fillId="0" borderId="28" xfId="63" applyFont="1" applyBorder="1" applyAlignment="1">
      <alignment horizontal="center" vertical="center"/>
      <protection/>
    </xf>
    <xf numFmtId="0" fontId="13" fillId="0" borderId="65" xfId="63" applyFont="1" applyBorder="1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2" fontId="13" fillId="0" borderId="0" xfId="63" applyNumberFormat="1" applyFont="1" applyAlignment="1">
      <alignment horizontal="center" vertical="center"/>
      <protection/>
    </xf>
    <xf numFmtId="0" fontId="13" fillId="0" borderId="66" xfId="63" applyFont="1" applyBorder="1" applyAlignment="1">
      <alignment horizontal="center" vertical="center"/>
      <protection/>
    </xf>
    <xf numFmtId="0" fontId="7" fillId="0" borderId="67" xfId="63" applyFont="1" applyBorder="1" applyAlignment="1">
      <alignment horizontal="center" vertical="center" textRotation="90" wrapText="1"/>
      <protection/>
    </xf>
    <xf numFmtId="0" fontId="7" fillId="0" borderId="68" xfId="63" applyFont="1" applyBorder="1" applyAlignment="1">
      <alignment horizontal="center" vertical="center" textRotation="90" wrapText="1"/>
      <protection/>
    </xf>
    <xf numFmtId="0" fontId="5" fillId="0" borderId="0" xfId="63" applyFont="1" applyAlignment="1">
      <alignment horizontal="center" vertical="center"/>
      <protection/>
    </xf>
    <xf numFmtId="0" fontId="14" fillId="0" borderId="45" xfId="63" applyFont="1" applyBorder="1" applyAlignment="1">
      <alignment horizontal="center" vertical="center"/>
      <protection/>
    </xf>
    <xf numFmtId="0" fontId="5" fillId="0" borderId="69" xfId="63" applyFont="1" applyBorder="1" applyAlignment="1">
      <alignment horizontal="center" vertical="center"/>
      <protection/>
    </xf>
    <xf numFmtId="0" fontId="5" fillId="0" borderId="52" xfId="63" applyFont="1" applyBorder="1" applyAlignment="1">
      <alignment horizontal="center" vertical="center"/>
      <protection/>
    </xf>
    <xf numFmtId="49" fontId="5" fillId="0" borderId="70" xfId="63" applyNumberFormat="1" applyFont="1" applyBorder="1" applyAlignment="1">
      <alignment horizontal="center" vertical="center"/>
      <protection/>
    </xf>
    <xf numFmtId="0" fontId="13" fillId="0" borderId="69" xfId="63" applyFont="1" applyBorder="1" applyAlignment="1">
      <alignment horizontal="center" vertical="center"/>
      <protection/>
    </xf>
    <xf numFmtId="0" fontId="13" fillId="0" borderId="71" xfId="63" applyFont="1" applyBorder="1" applyAlignment="1">
      <alignment horizontal="center" vertical="center"/>
      <protection/>
    </xf>
    <xf numFmtId="0" fontId="14" fillId="0" borderId="20" xfId="63" applyFont="1" applyBorder="1" applyAlignment="1">
      <alignment horizontal="center" vertical="center"/>
      <protection/>
    </xf>
    <xf numFmtId="0" fontId="5" fillId="0" borderId="72" xfId="63" applyFont="1" applyBorder="1" applyAlignment="1">
      <alignment horizontal="center" vertical="center"/>
      <protection/>
    </xf>
    <xf numFmtId="0" fontId="5" fillId="0" borderId="46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13" fillId="0" borderId="72" xfId="63" applyFont="1" applyBorder="1" applyAlignment="1">
      <alignment horizontal="center" vertical="center"/>
      <protection/>
    </xf>
    <xf numFmtId="0" fontId="13" fillId="0" borderId="73" xfId="63" applyFont="1" applyBorder="1" applyAlignment="1">
      <alignment horizontal="center" vertical="center"/>
      <protection/>
    </xf>
    <xf numFmtId="0" fontId="14" fillId="0" borderId="38" xfId="63" applyFont="1" applyBorder="1" applyAlignment="1">
      <alignment horizontal="center" vertical="center"/>
      <protection/>
    </xf>
    <xf numFmtId="0" fontId="5" fillId="0" borderId="74" xfId="63" applyFont="1" applyBorder="1" applyAlignment="1">
      <alignment horizontal="center" vertical="center"/>
      <protection/>
    </xf>
    <xf numFmtId="0" fontId="5" fillId="0" borderId="33" xfId="63" applyFont="1" applyBorder="1" applyAlignment="1">
      <alignment horizontal="center" vertical="center"/>
      <protection/>
    </xf>
    <xf numFmtId="0" fontId="5" fillId="0" borderId="75" xfId="63" applyFont="1" applyBorder="1" applyAlignment="1">
      <alignment horizontal="center" vertical="center"/>
      <protection/>
    </xf>
    <xf numFmtId="0" fontId="13" fillId="0" borderId="74" xfId="63" applyFont="1" applyBorder="1" applyAlignment="1">
      <alignment horizontal="center" vertical="center"/>
      <protection/>
    </xf>
    <xf numFmtId="0" fontId="13" fillId="0" borderId="76" xfId="63" applyFont="1" applyBorder="1" applyAlignment="1">
      <alignment horizontal="center" vertical="center"/>
      <protection/>
    </xf>
    <xf numFmtId="0" fontId="5" fillId="0" borderId="70" xfId="63" applyFont="1" applyBorder="1" applyAlignment="1">
      <alignment horizontal="center" vertical="center"/>
      <protection/>
    </xf>
    <xf numFmtId="0" fontId="13" fillId="0" borderId="77" xfId="63" applyFont="1" applyBorder="1" applyAlignment="1">
      <alignment horizontal="center" vertical="center"/>
      <protection/>
    </xf>
    <xf numFmtId="0" fontId="13" fillId="0" borderId="56" xfId="63" applyFont="1" applyBorder="1" applyAlignment="1">
      <alignment horizontal="center" vertical="center"/>
      <protection/>
    </xf>
    <xf numFmtId="0" fontId="5" fillId="0" borderId="78" xfId="63" applyFont="1" applyBorder="1" applyAlignment="1">
      <alignment horizontal="center" vertical="center"/>
      <protection/>
    </xf>
    <xf numFmtId="0" fontId="5" fillId="0" borderId="60" xfId="63" applyFont="1" applyBorder="1" applyAlignment="1">
      <alignment horizontal="center" vertical="center"/>
      <protection/>
    </xf>
    <xf numFmtId="0" fontId="5" fillId="0" borderId="79" xfId="63" applyFont="1" applyBorder="1" applyAlignment="1">
      <alignment horizontal="center" vertical="center"/>
      <protection/>
    </xf>
    <xf numFmtId="0" fontId="13" fillId="0" borderId="78" xfId="63" applyFont="1" applyBorder="1" applyAlignment="1">
      <alignment horizontal="center" vertical="center"/>
      <protection/>
    </xf>
    <xf numFmtId="0" fontId="13" fillId="0" borderId="80" xfId="63" applyFont="1" applyBorder="1" applyAlignment="1">
      <alignment horizontal="center" vertical="center"/>
      <protection/>
    </xf>
    <xf numFmtId="0" fontId="13" fillId="0" borderId="17" xfId="63" applyFont="1" applyBorder="1" applyAlignment="1">
      <alignment horizontal="center" vertical="center"/>
      <protection/>
    </xf>
    <xf numFmtId="0" fontId="5" fillId="0" borderId="81" xfId="63" applyFont="1" applyBorder="1" applyAlignment="1">
      <alignment horizontal="center" vertical="center"/>
      <protection/>
    </xf>
    <xf numFmtId="0" fontId="5" fillId="0" borderId="36" xfId="63" applyFont="1" applyBorder="1" applyAlignment="1">
      <alignment horizontal="center" vertical="center"/>
      <protection/>
    </xf>
    <xf numFmtId="0" fontId="5" fillId="0" borderId="23" xfId="63" applyFont="1" applyBorder="1" applyAlignment="1">
      <alignment horizontal="center" vertical="center"/>
      <protection/>
    </xf>
    <xf numFmtId="0" fontId="13" fillId="0" borderId="81" xfId="63" applyFont="1" applyBorder="1" applyAlignment="1">
      <alignment horizontal="center" vertical="center"/>
      <protection/>
    </xf>
    <xf numFmtId="0" fontId="13" fillId="0" borderId="20" xfId="63" applyFont="1" applyBorder="1" applyAlignment="1">
      <alignment horizontal="center" vertical="center"/>
      <protection/>
    </xf>
    <xf numFmtId="0" fontId="14" fillId="0" borderId="73" xfId="63" applyFont="1" applyBorder="1" applyAlignment="1">
      <alignment horizontal="center" vertical="center"/>
      <protection/>
    </xf>
    <xf numFmtId="0" fontId="13" fillId="0" borderId="45" xfId="63" applyFont="1" applyBorder="1" applyAlignment="1">
      <alignment horizontal="center" vertical="center"/>
      <protection/>
    </xf>
    <xf numFmtId="0" fontId="13" fillId="0" borderId="38" xfId="63" applyFont="1" applyBorder="1" applyAlignment="1">
      <alignment horizontal="center" vertical="center"/>
      <protection/>
    </xf>
    <xf numFmtId="0" fontId="13" fillId="0" borderId="28" xfId="63" applyFont="1" applyBorder="1" applyAlignment="1">
      <alignment horizontal="center" vertical="center"/>
      <protection/>
    </xf>
    <xf numFmtId="0" fontId="5" fillId="0" borderId="82" xfId="63" applyFont="1" applyBorder="1" applyAlignment="1">
      <alignment horizontal="center" vertical="center"/>
      <protection/>
    </xf>
    <xf numFmtId="0" fontId="5" fillId="0" borderId="65" xfId="63" applyFont="1" applyBorder="1" applyAlignment="1">
      <alignment horizontal="center" vertical="center"/>
      <protection/>
    </xf>
    <xf numFmtId="0" fontId="5" fillId="0" borderId="83" xfId="63" applyFont="1" applyBorder="1" applyAlignment="1">
      <alignment horizontal="center" vertical="center"/>
      <protection/>
    </xf>
    <xf numFmtId="0" fontId="13" fillId="0" borderId="82" xfId="63" applyFont="1" applyBorder="1" applyAlignment="1">
      <alignment horizontal="center" vertical="center"/>
      <protection/>
    </xf>
    <xf numFmtId="0" fontId="13" fillId="0" borderId="84" xfId="63" applyFont="1" applyBorder="1" applyAlignment="1">
      <alignment horizontal="center" vertical="center"/>
      <protection/>
    </xf>
    <xf numFmtId="0" fontId="3" fillId="0" borderId="41" xfId="63" applyFont="1" applyBorder="1" applyAlignment="1">
      <alignment horizontal="center" vertical="center" wrapText="1"/>
      <protection/>
    </xf>
    <xf numFmtId="181" fontId="2" fillId="0" borderId="40" xfId="63" applyNumberFormat="1" applyFont="1" applyBorder="1" applyAlignment="1">
      <alignment horizontal="center" vertical="center" wrapText="1"/>
      <protection/>
    </xf>
    <xf numFmtId="0" fontId="3" fillId="0" borderId="43" xfId="63" applyFont="1" applyBorder="1" applyAlignment="1">
      <alignment horizontal="center" vertical="center"/>
      <protection/>
    </xf>
    <xf numFmtId="0" fontId="16" fillId="0" borderId="0" xfId="63" applyFont="1" applyAlignment="1">
      <alignment/>
      <protection/>
    </xf>
    <xf numFmtId="181" fontId="2" fillId="0" borderId="47" xfId="63" applyNumberFormat="1" applyFont="1" applyBorder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181" fontId="2" fillId="0" borderId="44" xfId="63" applyNumberFormat="1" applyFont="1" applyBorder="1" applyAlignment="1">
      <alignment horizontal="center" vertical="center"/>
      <protection/>
    </xf>
    <xf numFmtId="0" fontId="16" fillId="0" borderId="0" xfId="63" applyFont="1">
      <alignment/>
      <protection/>
    </xf>
    <xf numFmtId="0" fontId="16" fillId="0" borderId="0" xfId="63" applyFont="1" applyAlignment="1">
      <alignment wrapText="1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8" fillId="0" borderId="0" xfId="63" applyFont="1">
      <alignment/>
      <protection/>
    </xf>
    <xf numFmtId="0" fontId="2" fillId="0" borderId="0" xfId="63" applyFont="1" applyAlignment="1">
      <alignment/>
      <protection/>
    </xf>
    <xf numFmtId="181" fontId="2" fillId="0" borderId="64" xfId="63" applyNumberFormat="1" applyFont="1" applyBorder="1" applyAlignment="1">
      <alignment horizontal="center" vertical="center"/>
      <protection/>
    </xf>
    <xf numFmtId="0" fontId="2" fillId="0" borderId="0" xfId="63" applyFont="1" applyAlignment="1">
      <alignment horizontal="center"/>
      <protection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Excel Built-in 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20</xdr:row>
      <xdr:rowOff>161925</xdr:rowOff>
    </xdr:from>
    <xdr:to>
      <xdr:col>4</xdr:col>
      <xdr:colOff>352425</xdr:colOff>
      <xdr:row>25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5076825" y="3400425"/>
          <a:ext cx="0" cy="790575"/>
          <a:chOff x="8418" y="5330"/>
          <a:chExt cx="5" cy="124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 rot="5400000">
            <a:off x="7798" y="5949"/>
            <a:ext cx="1245" cy="6"/>
          </a:xfrm>
          <a:prstGeom prst="bentConnector2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352425</xdr:colOff>
      <xdr:row>20</xdr:row>
      <xdr:rowOff>133350</xdr:rowOff>
    </xdr:from>
    <xdr:to>
      <xdr:col>4</xdr:col>
      <xdr:colOff>352425</xdr:colOff>
      <xdr:row>26</xdr:row>
      <xdr:rowOff>19050</xdr:rowOff>
    </xdr:to>
    <xdr:grpSp>
      <xdr:nvGrpSpPr>
        <xdr:cNvPr id="3" name="Group 3"/>
        <xdr:cNvGrpSpPr>
          <a:grpSpLocks/>
        </xdr:cNvGrpSpPr>
      </xdr:nvGrpSpPr>
      <xdr:grpSpPr>
        <a:xfrm>
          <a:off x="5076825" y="3371850"/>
          <a:ext cx="0" cy="857250"/>
          <a:chOff x="8418" y="5278"/>
          <a:chExt cx="5" cy="1348"/>
        </a:xfrm>
        <a:solidFill>
          <a:srgbClr val="FFFFFF"/>
        </a:solidFill>
      </xdr:grpSpPr>
      <xdr:sp>
        <xdr:nvSpPr>
          <xdr:cNvPr id="4" name="AutoShape 4"/>
          <xdr:cNvSpPr>
            <a:spLocks/>
          </xdr:cNvSpPr>
        </xdr:nvSpPr>
        <xdr:spPr>
          <a:xfrm rot="16200000" flipV="1">
            <a:off x="8418" y="5278"/>
            <a:ext cx="6" cy="1349"/>
          </a:xfrm>
          <a:prstGeom prst="bentConnector3">
            <a:avLst>
              <a:gd name="adj" fmla="val 49828"/>
            </a:avLst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5"/>
  <sheetViews>
    <sheetView zoomScaleSheetLayoutView="100" workbookViewId="0" topLeftCell="A1">
      <selection activeCell="B15" sqref="B15"/>
    </sheetView>
  </sheetViews>
  <sheetFormatPr defaultColWidth="12.7109375" defaultRowHeight="15" customHeight="1"/>
  <cols>
    <col min="1" max="1" width="3.00390625" style="1" customWidth="1"/>
    <col min="2" max="2" width="35.57421875" style="1" customWidth="1"/>
    <col min="3" max="3" width="9.7109375" style="1" customWidth="1"/>
    <col min="4" max="5" width="8.7109375" style="1" customWidth="1"/>
    <col min="6" max="6" width="24.00390625" style="1" customWidth="1"/>
    <col min="7" max="26" width="8.00390625" style="1" customWidth="1"/>
    <col min="27" max="16384" width="12.7109375" style="1" customWidth="1"/>
  </cols>
  <sheetData>
    <row r="1" spans="1:26" ht="42.75" customHeight="1">
      <c r="A1" s="2" t="s">
        <v>0</v>
      </c>
      <c r="B1" s="170" t="s">
        <v>1</v>
      </c>
      <c r="C1" s="171" t="s">
        <v>2</v>
      </c>
      <c r="D1" s="6" t="s">
        <v>3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8" customHeight="1">
      <c r="A2" s="172">
        <v>1</v>
      </c>
      <c r="B2" s="173" t="s">
        <v>4</v>
      </c>
      <c r="C2" s="174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:26" ht="18" customHeight="1">
      <c r="A3" s="8">
        <v>2</v>
      </c>
      <c r="B3" s="173" t="s">
        <v>5</v>
      </c>
      <c r="C3" s="176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18" customHeight="1">
      <c r="A4" s="8">
        <v>3</v>
      </c>
      <c r="B4" s="177" t="s">
        <v>6</v>
      </c>
      <c r="C4" s="176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spans="1:26" ht="18" customHeight="1">
      <c r="A5" s="8">
        <v>4</v>
      </c>
      <c r="B5" s="173" t="s">
        <v>7</v>
      </c>
      <c r="C5" s="176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</row>
    <row r="6" spans="1:26" ht="18" customHeight="1">
      <c r="A6" s="8">
        <v>5</v>
      </c>
      <c r="B6" s="178" t="s">
        <v>8</v>
      </c>
      <c r="C6" s="176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6" ht="18" customHeight="1">
      <c r="A7" s="8">
        <v>6</v>
      </c>
      <c r="B7" s="177" t="s">
        <v>9</v>
      </c>
      <c r="C7" s="176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</row>
    <row r="8" spans="1:26" ht="18" customHeight="1">
      <c r="A8" s="8">
        <v>7</v>
      </c>
      <c r="B8" s="177" t="s">
        <v>10</v>
      </c>
      <c r="C8" s="176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</row>
    <row r="9" spans="1:26" ht="18" customHeight="1">
      <c r="A9" s="8">
        <v>8</v>
      </c>
      <c r="B9" s="179" t="s">
        <v>11</v>
      </c>
      <c r="C9" s="176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</row>
    <row r="10" spans="1:26" ht="18" customHeight="1">
      <c r="A10" s="18">
        <v>9</v>
      </c>
      <c r="B10" s="179" t="s">
        <v>12</v>
      </c>
      <c r="C10" s="176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</row>
    <row r="11" spans="1:26" ht="18" customHeight="1">
      <c r="A11" s="8">
        <v>10</v>
      </c>
      <c r="B11" s="179" t="s">
        <v>13</v>
      </c>
      <c r="C11" s="176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8" customHeight="1">
      <c r="A12" s="8">
        <v>11</v>
      </c>
      <c r="B12" s="179" t="s">
        <v>14</v>
      </c>
      <c r="C12" s="176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</row>
    <row r="13" spans="1:26" ht="18" customHeight="1">
      <c r="A13" s="8">
        <v>12</v>
      </c>
      <c r="B13" s="180" t="s">
        <v>15</v>
      </c>
      <c r="C13" s="176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</row>
    <row r="14" spans="1:26" ht="18" customHeight="1">
      <c r="A14" s="8">
        <v>13</v>
      </c>
      <c r="B14" s="181" t="s">
        <v>16</v>
      </c>
      <c r="C14" s="176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</row>
    <row r="15" spans="1:26" ht="18" customHeight="1">
      <c r="A15" s="8">
        <v>14</v>
      </c>
      <c r="B15" s="180" t="s">
        <v>17</v>
      </c>
      <c r="C15" s="176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</row>
    <row r="16" spans="1:26" ht="18" customHeight="1">
      <c r="A16" s="8">
        <v>15</v>
      </c>
      <c r="B16" s="181" t="s">
        <v>16</v>
      </c>
      <c r="C16" s="176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</row>
    <row r="17" spans="1:26" ht="18" customHeight="1">
      <c r="A17" s="21">
        <v>16</v>
      </c>
      <c r="B17" s="182" t="s">
        <v>16</v>
      </c>
      <c r="C17" s="183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</row>
    <row r="18" spans="1:26" ht="18" customHeight="1">
      <c r="A18" s="184"/>
      <c r="B18" s="7"/>
      <c r="C18" s="18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8" customHeight="1">
      <c r="A19" s="184"/>
      <c r="B19" s="7"/>
      <c r="C19" s="18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8" customHeight="1">
      <c r="A20" s="184"/>
      <c r="B20" s="7"/>
      <c r="C20" s="18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8" customHeight="1">
      <c r="A21" s="184"/>
      <c r="B21" s="7"/>
      <c r="C21" s="18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8" customHeight="1">
      <c r="A22" s="184"/>
      <c r="B22" s="7"/>
      <c r="C22" s="18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8" customHeight="1">
      <c r="A23" s="184"/>
      <c r="B23" s="7"/>
      <c r="C23" s="18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8" customHeight="1">
      <c r="A24" s="184"/>
      <c r="B24" s="7"/>
      <c r="C24" s="184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>
      <c r="A25" s="184"/>
      <c r="B25" s="7"/>
      <c r="C25" s="18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8" customHeight="1">
      <c r="A26" s="184"/>
      <c r="B26" s="7"/>
      <c r="C26" s="18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8" customHeight="1">
      <c r="A27" s="184"/>
      <c r="B27" s="7"/>
      <c r="C27" s="18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8" customHeight="1">
      <c r="A28" s="184"/>
      <c r="B28" s="7"/>
      <c r="C28" s="18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8" customHeight="1">
      <c r="A29" s="184"/>
      <c r="B29" s="7"/>
      <c r="C29" s="18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" customHeight="1">
      <c r="A30" s="184"/>
      <c r="B30" s="7"/>
      <c r="C30" s="18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" customHeight="1">
      <c r="A31" s="184"/>
      <c r="B31" s="7"/>
      <c r="C31" s="18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" customHeight="1">
      <c r="A32" s="184"/>
      <c r="B32" s="7"/>
      <c r="C32" s="18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" customHeight="1">
      <c r="A33" s="184"/>
      <c r="B33" s="7"/>
      <c r="C33" s="184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" customHeight="1">
      <c r="A34" s="184"/>
      <c r="B34" s="7"/>
      <c r="C34" s="18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" customHeight="1">
      <c r="A35" s="184"/>
      <c r="B35" s="7"/>
      <c r="C35" s="18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8" customHeight="1">
      <c r="A36" s="184"/>
      <c r="B36" s="7"/>
      <c r="C36" s="18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8" customHeight="1">
      <c r="A37" s="184"/>
      <c r="B37" s="7"/>
      <c r="C37" s="18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8" customHeight="1">
      <c r="A38" s="184"/>
      <c r="B38" s="7"/>
      <c r="C38" s="18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8" customHeight="1">
      <c r="A39" s="184"/>
      <c r="B39" s="7"/>
      <c r="C39" s="18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184"/>
      <c r="B40" s="7"/>
      <c r="C40" s="18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184"/>
      <c r="B41" s="7"/>
      <c r="C41" s="184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" customHeight="1">
      <c r="A42" s="184"/>
      <c r="B42" s="7"/>
      <c r="C42" s="18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" customHeight="1">
      <c r="A43" s="184"/>
      <c r="B43" s="7"/>
      <c r="C43" s="18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" customHeight="1">
      <c r="A44" s="184"/>
      <c r="B44" s="7"/>
      <c r="C44" s="18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8" customHeight="1">
      <c r="A45" s="184"/>
      <c r="B45" s="7"/>
      <c r="C45" s="18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8" customHeight="1">
      <c r="A46" s="184"/>
      <c r="B46" s="7"/>
      <c r="C46" s="184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8" customHeight="1">
      <c r="A47" s="184"/>
      <c r="B47" s="7"/>
      <c r="C47" s="18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8" customHeight="1">
      <c r="A48" s="184"/>
      <c r="B48" s="7"/>
      <c r="C48" s="18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8" customHeight="1">
      <c r="A49" s="184"/>
      <c r="B49" s="7"/>
      <c r="C49" s="18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8" customHeight="1">
      <c r="A50" s="184"/>
      <c r="B50" s="7"/>
      <c r="C50" s="184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8" customHeight="1">
      <c r="A51" s="184"/>
      <c r="B51" s="7"/>
      <c r="C51" s="18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8" customHeight="1">
      <c r="A52" s="184"/>
      <c r="B52" s="7"/>
      <c r="C52" s="184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8" customHeight="1">
      <c r="A53" s="184"/>
      <c r="B53" s="7"/>
      <c r="C53" s="184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8" customHeight="1">
      <c r="A54" s="184"/>
      <c r="B54" s="7"/>
      <c r="C54" s="18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8" customHeight="1">
      <c r="A55" s="184"/>
      <c r="B55" s="7"/>
      <c r="C55" s="18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8" customHeight="1">
      <c r="A56" s="184"/>
      <c r="B56" s="7"/>
      <c r="C56" s="184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8" customHeight="1">
      <c r="A57" s="184"/>
      <c r="B57" s="7"/>
      <c r="C57" s="18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8" customHeight="1">
      <c r="A58" s="184"/>
      <c r="B58" s="7"/>
      <c r="C58" s="184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8" customHeight="1">
      <c r="A59" s="184"/>
      <c r="B59" s="7"/>
      <c r="C59" s="184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8" customHeight="1">
      <c r="A60" s="184"/>
      <c r="B60" s="7"/>
      <c r="C60" s="184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8" customHeight="1">
      <c r="A61" s="184"/>
      <c r="B61" s="7"/>
      <c r="C61" s="184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8" customHeight="1">
      <c r="A62" s="184"/>
      <c r="B62" s="7"/>
      <c r="C62" s="184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8" customHeight="1">
      <c r="A63" s="184"/>
      <c r="B63" s="7"/>
      <c r="C63" s="184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8" customHeight="1">
      <c r="A64" s="184"/>
      <c r="B64" s="7"/>
      <c r="C64" s="18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8" customHeight="1">
      <c r="A65" s="184"/>
      <c r="B65" s="7"/>
      <c r="C65" s="184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8" customHeight="1">
      <c r="A66" s="184"/>
      <c r="B66" s="7"/>
      <c r="C66" s="18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" customHeight="1">
      <c r="A67" s="184"/>
      <c r="B67" s="7"/>
      <c r="C67" s="184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8" customHeight="1">
      <c r="A68" s="184"/>
      <c r="B68" s="7"/>
      <c r="C68" s="18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" customHeight="1">
      <c r="A69" s="184"/>
      <c r="B69" s="7"/>
      <c r="C69" s="18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8" customHeight="1">
      <c r="A70" s="184"/>
      <c r="B70" s="7"/>
      <c r="C70" s="184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" customHeight="1">
      <c r="A71" s="184"/>
      <c r="B71" s="7"/>
      <c r="C71" s="184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" customHeight="1">
      <c r="A72" s="184"/>
      <c r="B72" s="7"/>
      <c r="C72" s="18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" customHeight="1">
      <c r="A73" s="184"/>
      <c r="B73" s="7"/>
      <c r="C73" s="184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8" customHeight="1">
      <c r="A74" s="184"/>
      <c r="B74" s="7"/>
      <c r="C74" s="184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8" customHeight="1">
      <c r="A75" s="184"/>
      <c r="B75" s="7"/>
      <c r="C75" s="184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8" customHeight="1">
      <c r="A76" s="184"/>
      <c r="B76" s="7"/>
      <c r="C76" s="184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8" customHeight="1">
      <c r="A77" s="184"/>
      <c r="B77" s="7"/>
      <c r="C77" s="184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8" customHeight="1">
      <c r="A78" s="184"/>
      <c r="B78" s="7"/>
      <c r="C78" s="184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8" customHeight="1">
      <c r="A79" s="184"/>
      <c r="B79" s="7"/>
      <c r="C79" s="184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8" customHeight="1">
      <c r="A80" s="184"/>
      <c r="B80" s="7"/>
      <c r="C80" s="184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8" customHeight="1">
      <c r="A81" s="184"/>
      <c r="B81" s="7"/>
      <c r="C81" s="184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8" customHeight="1">
      <c r="A82" s="184"/>
      <c r="B82" s="7"/>
      <c r="C82" s="18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8" customHeight="1">
      <c r="A83" s="184"/>
      <c r="B83" s="7"/>
      <c r="C83" s="18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8" customHeight="1">
      <c r="A84" s="184"/>
      <c r="B84" s="7"/>
      <c r="C84" s="184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8" customHeight="1">
      <c r="A85" s="184"/>
      <c r="B85" s="7"/>
      <c r="C85" s="18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8" customHeight="1">
      <c r="A86" s="184"/>
      <c r="B86" s="7"/>
      <c r="C86" s="18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8" customHeight="1">
      <c r="A87" s="184"/>
      <c r="B87" s="7"/>
      <c r="C87" s="18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8" customHeight="1">
      <c r="A88" s="184"/>
      <c r="B88" s="7"/>
      <c r="C88" s="184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8" customHeight="1">
      <c r="A89" s="184"/>
      <c r="B89" s="7"/>
      <c r="C89" s="18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8" customHeight="1">
      <c r="A90" s="184"/>
      <c r="B90" s="7"/>
      <c r="C90" s="184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8" customHeight="1">
      <c r="A91" s="184"/>
      <c r="B91" s="7"/>
      <c r="C91" s="184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8" customHeight="1">
      <c r="A92" s="184"/>
      <c r="B92" s="7"/>
      <c r="C92" s="184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8" customHeight="1">
      <c r="A93" s="184"/>
      <c r="B93" s="7"/>
      <c r="C93" s="184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8" customHeight="1">
      <c r="A94" s="184"/>
      <c r="B94" s="7"/>
      <c r="C94" s="18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8" customHeight="1">
      <c r="A95" s="184"/>
      <c r="B95" s="7"/>
      <c r="C95" s="184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8" customHeight="1">
      <c r="A96" s="184"/>
      <c r="B96" s="7"/>
      <c r="C96" s="184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8" customHeight="1">
      <c r="A97" s="184"/>
      <c r="B97" s="7"/>
      <c r="C97" s="184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8" customHeight="1">
      <c r="A98" s="184"/>
      <c r="B98" s="7"/>
      <c r="C98" s="184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8" customHeight="1">
      <c r="A99" s="184"/>
      <c r="B99" s="7"/>
      <c r="C99" s="184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8" customHeight="1">
      <c r="A100" s="184"/>
      <c r="B100" s="7"/>
      <c r="C100" s="184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8" customHeight="1">
      <c r="A101" s="184"/>
      <c r="B101" s="7"/>
      <c r="C101" s="18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8" customHeight="1">
      <c r="A102" s="184"/>
      <c r="B102" s="7"/>
      <c r="C102" s="184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8" customHeight="1">
      <c r="A103" s="184"/>
      <c r="B103" s="7"/>
      <c r="C103" s="184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8" customHeight="1">
      <c r="A104" s="184"/>
      <c r="B104" s="7"/>
      <c r="C104" s="184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8" customHeight="1">
      <c r="A105" s="184"/>
      <c r="B105" s="7"/>
      <c r="C105" s="184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8" customHeight="1">
      <c r="A106" s="184"/>
      <c r="B106" s="7"/>
      <c r="C106" s="184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8" customHeight="1">
      <c r="A107" s="184"/>
      <c r="B107" s="7"/>
      <c r="C107" s="184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8" customHeight="1">
      <c r="A108" s="184"/>
      <c r="B108" s="7"/>
      <c r="C108" s="184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8" customHeight="1">
      <c r="A109" s="184"/>
      <c r="B109" s="7"/>
      <c r="C109" s="184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8" customHeight="1">
      <c r="A110" s="184"/>
      <c r="B110" s="7"/>
      <c r="C110" s="184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8" customHeight="1">
      <c r="A111" s="184"/>
      <c r="B111" s="7"/>
      <c r="C111" s="18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8" customHeight="1">
      <c r="A112" s="184"/>
      <c r="B112" s="7"/>
      <c r="C112" s="184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8" customHeight="1">
      <c r="A113" s="184"/>
      <c r="B113" s="7"/>
      <c r="C113" s="184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8" customHeight="1">
      <c r="A114" s="184"/>
      <c r="B114" s="7"/>
      <c r="C114" s="184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8" customHeight="1">
      <c r="A115" s="184"/>
      <c r="B115" s="7"/>
      <c r="C115" s="184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8" customHeight="1">
      <c r="A116" s="184"/>
      <c r="B116" s="7"/>
      <c r="C116" s="184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8" customHeight="1">
      <c r="A117" s="184"/>
      <c r="B117" s="7"/>
      <c r="C117" s="184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8" customHeight="1">
      <c r="A118" s="184"/>
      <c r="B118" s="7"/>
      <c r="C118" s="184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8" customHeight="1">
      <c r="A119" s="184"/>
      <c r="B119" s="7"/>
      <c r="C119" s="184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8" customHeight="1">
      <c r="A120" s="184"/>
      <c r="B120" s="7"/>
      <c r="C120" s="184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8" customHeight="1">
      <c r="A121" s="184"/>
      <c r="B121" s="7"/>
      <c r="C121" s="184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8" customHeight="1">
      <c r="A122" s="184"/>
      <c r="B122" s="7"/>
      <c r="C122" s="184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8" customHeight="1">
      <c r="A123" s="184"/>
      <c r="B123" s="7"/>
      <c r="C123" s="184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8" customHeight="1">
      <c r="A124" s="184"/>
      <c r="B124" s="7"/>
      <c r="C124" s="184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8" customHeight="1">
      <c r="A125" s="184"/>
      <c r="B125" s="7"/>
      <c r="C125" s="184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8" customHeight="1">
      <c r="A126" s="184"/>
      <c r="B126" s="7"/>
      <c r="C126" s="184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8" customHeight="1">
      <c r="A127" s="184"/>
      <c r="B127" s="7"/>
      <c r="C127" s="184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8" customHeight="1">
      <c r="A128" s="184"/>
      <c r="B128" s="7"/>
      <c r="C128" s="184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8" customHeight="1">
      <c r="A129" s="184"/>
      <c r="B129" s="7"/>
      <c r="C129" s="184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8" customHeight="1">
      <c r="A130" s="184"/>
      <c r="B130" s="7"/>
      <c r="C130" s="184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8" customHeight="1">
      <c r="A131" s="184"/>
      <c r="B131" s="7"/>
      <c r="C131" s="184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8" customHeight="1">
      <c r="A132" s="184"/>
      <c r="B132" s="7"/>
      <c r="C132" s="184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8" customHeight="1">
      <c r="A133" s="184"/>
      <c r="B133" s="7"/>
      <c r="C133" s="18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8" customHeight="1">
      <c r="A134" s="184"/>
      <c r="B134" s="7"/>
      <c r="C134" s="184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8" customHeight="1">
      <c r="A135" s="184"/>
      <c r="B135" s="7"/>
      <c r="C135" s="184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8" customHeight="1">
      <c r="A136" s="184"/>
      <c r="B136" s="7"/>
      <c r="C136" s="18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8" customHeight="1">
      <c r="A137" s="184"/>
      <c r="B137" s="7"/>
      <c r="C137" s="184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8" customHeight="1">
      <c r="A138" s="184"/>
      <c r="B138" s="7"/>
      <c r="C138" s="184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8" customHeight="1">
      <c r="A139" s="184"/>
      <c r="B139" s="7"/>
      <c r="C139" s="184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8" customHeight="1">
      <c r="A140" s="184"/>
      <c r="B140" s="7"/>
      <c r="C140" s="184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8" customHeight="1">
      <c r="A141" s="184"/>
      <c r="B141" s="7"/>
      <c r="C141" s="184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8" customHeight="1">
      <c r="A142" s="184"/>
      <c r="B142" s="7"/>
      <c r="C142" s="184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8" customHeight="1">
      <c r="A143" s="184"/>
      <c r="B143" s="7"/>
      <c r="C143" s="184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8" customHeight="1">
      <c r="A144" s="184"/>
      <c r="B144" s="7"/>
      <c r="C144" s="184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8" customHeight="1">
      <c r="A145" s="184"/>
      <c r="B145" s="7"/>
      <c r="C145" s="184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</sheetData>
  <sheetProtection selectLockedCells="1" selectUnlockedCells="1"/>
  <printOptions/>
  <pageMargins left="0.7" right="0.7" top="1.0270833333333333" bottom="0.75" header="0" footer="0"/>
  <pageSetup firstPageNumber="0" useFirstPageNumber="1" horizontalDpi="300" verticalDpi="300" orientation="landscape" scale="105"/>
  <headerFooter alignWithMargins="0">
    <oddHeader xml:space="preserve">&amp;CΠΑΝΕΛΛΗΝΙΟ ΣΧΟΛΙΚΟ ΤΟΥΡΝΟΥΑ
 ΜΠΙΤΣ ΒΟΛΛΕΥ  
 Αρχικές Λίστες Αγοριών </oddHeader>
    <oddFooter>&amp;L&amp;A&amp;R&amp;D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58"/>
  <sheetViews>
    <sheetView tabSelected="1" zoomScaleSheetLayoutView="100" workbookViewId="0" topLeftCell="A1">
      <selection activeCell="J15" sqref="J15"/>
    </sheetView>
  </sheetViews>
  <sheetFormatPr defaultColWidth="12.7109375" defaultRowHeight="15" customHeight="1"/>
  <cols>
    <col min="1" max="1" width="5.00390625" style="1" customWidth="1"/>
    <col min="2" max="2" width="19.28125" style="1" customWidth="1"/>
    <col min="3" max="3" width="9.28125" style="1" customWidth="1"/>
    <col min="4" max="4" width="4.28125" style="1" customWidth="1"/>
    <col min="5" max="5" width="38.7109375" style="1" customWidth="1"/>
    <col min="6" max="6" width="2.7109375" style="1" customWidth="1"/>
    <col min="7" max="7" width="39.28125" style="1" customWidth="1"/>
    <col min="8" max="8" width="3.7109375" style="1" customWidth="1"/>
    <col min="9" max="9" width="3.28125" style="1" customWidth="1"/>
    <col min="10" max="10" width="3.7109375" style="1" customWidth="1"/>
    <col min="11" max="12" width="12.7109375" style="1" hidden="1" customWidth="1"/>
    <col min="13" max="13" width="18.7109375" style="1" customWidth="1"/>
    <col min="14" max="14" width="7.00390625" style="1" customWidth="1"/>
    <col min="15" max="15" width="6.00390625" style="1" customWidth="1"/>
    <col min="16" max="17" width="9.140625" style="1" customWidth="1"/>
    <col min="18" max="26" width="8.00390625" style="1" customWidth="1"/>
    <col min="27" max="16384" width="12.7109375" style="1" customWidth="1"/>
  </cols>
  <sheetData>
    <row r="1" spans="1:26" ht="47.25" customHeight="1">
      <c r="A1" s="74" t="s">
        <v>18</v>
      </c>
      <c r="B1" s="75" t="s">
        <v>19</v>
      </c>
      <c r="C1" s="76" t="s">
        <v>20</v>
      </c>
      <c r="D1" s="77" t="s">
        <v>21</v>
      </c>
      <c r="E1" s="78" t="s">
        <v>22</v>
      </c>
      <c r="F1" s="79" t="s">
        <v>23</v>
      </c>
      <c r="G1" s="80" t="s">
        <v>24</v>
      </c>
      <c r="H1" s="81"/>
      <c r="I1" s="81"/>
      <c r="J1" s="81"/>
      <c r="K1" s="81"/>
      <c r="L1" s="81"/>
      <c r="M1" s="81"/>
      <c r="N1" s="126" t="s">
        <v>25</v>
      </c>
      <c r="O1" s="127" t="s">
        <v>26</v>
      </c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18" customHeight="1">
      <c r="A2" s="82">
        <v>1</v>
      </c>
      <c r="B2" s="83"/>
      <c r="C2" s="84"/>
      <c r="D2" s="85" t="s">
        <v>27</v>
      </c>
      <c r="E2" s="86" t="str">
        <f>IF('Αρχική Κατάταξη'!$B$2="",CONCATENATE("Ομάδα Νο",'Αρχική Κατάταξη'!$A$2),'Αρχική Κατάταξη'!$B$2)</f>
        <v>ΒΕΝΙΟΣ / ΧΡΗΣΤΑΚΟΣ</v>
      </c>
      <c r="F2" s="87" t="s">
        <v>23</v>
      </c>
      <c r="G2" s="88" t="str">
        <f>IF('Αρχική Κατάταξη'!$B$17="",CONCATENATE("Ομάδα Νο",'Αρχική Κατάταξη'!$A$17),'Αρχική Κατάταξη'!$B$17)</f>
        <v>BYE</v>
      </c>
      <c r="H2" s="89">
        <v>2</v>
      </c>
      <c r="I2" s="87" t="s">
        <v>28</v>
      </c>
      <c r="J2" s="129">
        <v>0</v>
      </c>
      <c r="K2" s="130"/>
      <c r="L2" s="131"/>
      <c r="M2" s="132"/>
      <c r="N2" s="133"/>
      <c r="O2" s="134"/>
      <c r="P2" s="58"/>
      <c r="Q2" s="5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18" customHeight="1">
      <c r="A3" s="90">
        <f aca="true" t="shared" si="0" ref="A3:A29">SUM(A2,1)</f>
        <v>2</v>
      </c>
      <c r="B3" s="83">
        <v>45058</v>
      </c>
      <c r="C3" s="84">
        <v>0.375</v>
      </c>
      <c r="D3" s="91" t="s">
        <v>27</v>
      </c>
      <c r="E3" s="86" t="str">
        <f>IF('Αρχική Κατάταξη'!$B$10="",CONCATENATE("Ομάδα Νο",'Αρχική Κατάταξη'!$A$10),'Αρχική Κατάταξη'!$B$10)</f>
        <v>ΔΑΣΚΑΛΑΚΗΣ / ΦΩΤΑΚΗΣ</v>
      </c>
      <c r="F3" s="92" t="s">
        <v>23</v>
      </c>
      <c r="G3" s="88" t="str">
        <f>IF('Αρχική Κατάταξη'!$B$9="",CONCATENATE("Ομάδα Νο",'Αρχική Κατάταξη'!$A$9),'Αρχική Κατάταξη'!$B$9)</f>
        <v>ΑΕΡΑΚΗΣ / ΑΝΔΡΙΑΔΑΚΗΣ</v>
      </c>
      <c r="H3" s="93"/>
      <c r="I3" s="92" t="s">
        <v>28</v>
      </c>
      <c r="J3" s="135"/>
      <c r="K3" s="136"/>
      <c r="L3" s="137"/>
      <c r="M3" s="138"/>
      <c r="N3" s="139"/>
      <c r="O3" s="140"/>
      <c r="P3" s="58"/>
      <c r="Q3" s="58"/>
      <c r="R3" s="128"/>
      <c r="S3" s="128"/>
      <c r="T3" s="128"/>
      <c r="U3" s="128"/>
      <c r="V3" s="128"/>
      <c r="W3" s="128"/>
      <c r="X3" s="128"/>
      <c r="Y3" s="128"/>
      <c r="Z3" s="128"/>
    </row>
    <row r="4" spans="1:26" ht="18" customHeight="1">
      <c r="A4" s="90">
        <f t="shared" si="0"/>
        <v>3</v>
      </c>
      <c r="B4" s="83">
        <v>45058</v>
      </c>
      <c r="C4" s="84">
        <v>0.375</v>
      </c>
      <c r="D4" s="91" t="s">
        <v>27</v>
      </c>
      <c r="E4" s="86" t="str">
        <f>IF('Αρχική Κατάταξη'!$B$6="",CONCATENATE("Ομάδα Νο",'Αρχική Κατάταξη'!$A$6),'Αρχική Κατάταξη'!$B$6)</f>
        <v>ΧΑΣΙΚΟΣ / ΘΥΜΙΑΤΖΗΣ</v>
      </c>
      <c r="F4" s="92" t="s">
        <v>23</v>
      </c>
      <c r="G4" s="88" t="str">
        <f>IF('Αρχική Κατάταξη'!$B$13="",CONCATENATE("Ομάδα Νο",'Αρχική Κατάταξη'!$A$13),'Αρχική Κατάταξη'!$B$13)</f>
        <v>ΠΑΠΑΔΑΚΗΣ / ΤΣΑΤΣΑΡΗΣ</v>
      </c>
      <c r="H4" s="93"/>
      <c r="I4" s="92" t="s">
        <v>28</v>
      </c>
      <c r="J4" s="135"/>
      <c r="K4" s="136"/>
      <c r="L4" s="137"/>
      <c r="M4" s="138"/>
      <c r="N4" s="139"/>
      <c r="O4" s="140"/>
      <c r="P4" s="58"/>
      <c r="Q4" s="58"/>
      <c r="R4" s="128"/>
      <c r="S4" s="128"/>
      <c r="T4" s="128"/>
      <c r="U4" s="128"/>
      <c r="V4" s="128"/>
      <c r="W4" s="128"/>
      <c r="X4" s="128"/>
      <c r="Y4" s="128"/>
      <c r="Z4" s="128"/>
    </row>
    <row r="5" spans="1:26" ht="18" customHeight="1">
      <c r="A5" s="90">
        <f t="shared" si="0"/>
        <v>4</v>
      </c>
      <c r="B5" s="83">
        <v>45058</v>
      </c>
      <c r="C5" s="84"/>
      <c r="D5" s="91" t="s">
        <v>27</v>
      </c>
      <c r="E5" s="86" t="str">
        <f>IF('Αρχική Κατάταξη'!$B$14="",CONCATENATE("Ομάδα Νο",'Αρχική Κατάταξη'!$A$14),'Αρχική Κατάταξη'!$B$14)</f>
        <v>BYE</v>
      </c>
      <c r="F5" s="92" t="s">
        <v>23</v>
      </c>
      <c r="G5" s="88" t="str">
        <f>IF('Αρχική Κατάταξη'!$B$5="",CONCATENATE("Ομάδα Νο",'Αρχική Κατάταξη'!$A$5),'Αρχική Κατάταξη'!$B$5)</f>
        <v>ΣΟΥΜΕΛΙΔΗΣ / ΚΑΛΑΙΤΖΗΣ</v>
      </c>
      <c r="H5" s="93">
        <v>0</v>
      </c>
      <c r="I5" s="92" t="s">
        <v>28</v>
      </c>
      <c r="J5" s="135">
        <v>2</v>
      </c>
      <c r="K5" s="136"/>
      <c r="L5" s="137"/>
      <c r="M5" s="138"/>
      <c r="N5" s="139"/>
      <c r="O5" s="140"/>
      <c r="P5" s="58"/>
      <c r="Q5" s="58"/>
      <c r="R5" s="128"/>
      <c r="S5" s="128"/>
      <c r="T5" s="128"/>
      <c r="U5" s="128"/>
      <c r="V5" s="128"/>
      <c r="W5" s="128"/>
      <c r="X5" s="128"/>
      <c r="Y5" s="128"/>
      <c r="Z5" s="128"/>
    </row>
    <row r="6" spans="1:26" ht="18" customHeight="1">
      <c r="A6" s="90">
        <f t="shared" si="0"/>
        <v>5</v>
      </c>
      <c r="B6" s="83">
        <v>45058</v>
      </c>
      <c r="C6" s="94"/>
      <c r="D6" s="91" t="s">
        <v>27</v>
      </c>
      <c r="E6" s="86" t="str">
        <f>IF('Αρχική Κατάταξη'!$B$4="",CONCATENATE("Ομάδα Νο",'Αρχική Κατάταξη'!$A$4),'Αρχική Κατάταξη'!$B$4)</f>
        <v>ΚΑΖΑΖΗΣ / ΚΑΖΑΖΗΣ</v>
      </c>
      <c r="F6" s="92" t="s">
        <v>23</v>
      </c>
      <c r="G6" s="88" t="str">
        <f>IF('Αρχική Κατάταξη'!$B$15="",CONCATENATE("Ομάδα Νο",'Αρχική Κατάταξη'!$A$15),'Αρχική Κατάταξη'!$B$15)</f>
        <v>ΓΚΙΝΙ / ΚΛΩΝΤΖΑΣ</v>
      </c>
      <c r="H6" s="93">
        <v>0</v>
      </c>
      <c r="I6" s="92" t="s">
        <v>28</v>
      </c>
      <c r="J6" s="135">
        <v>2</v>
      </c>
      <c r="K6" s="136"/>
      <c r="L6" s="137"/>
      <c r="M6" s="138"/>
      <c r="N6" s="139"/>
      <c r="O6" s="140"/>
      <c r="P6" s="58"/>
      <c r="Q6" s="58"/>
      <c r="R6" s="128"/>
      <c r="S6" s="128"/>
      <c r="T6" s="128"/>
      <c r="U6" s="128"/>
      <c r="V6" s="128"/>
      <c r="W6" s="128"/>
      <c r="X6" s="128"/>
      <c r="Y6" s="128"/>
      <c r="Z6" s="128"/>
    </row>
    <row r="7" spans="1:26" ht="18" customHeight="1">
      <c r="A7" s="90">
        <f t="shared" si="0"/>
        <v>6</v>
      </c>
      <c r="B7" s="83">
        <v>45058</v>
      </c>
      <c r="C7" s="84">
        <v>0.375</v>
      </c>
      <c r="D7" s="91" t="s">
        <v>27</v>
      </c>
      <c r="E7" s="86" t="str">
        <f>IF('Αρχική Κατάταξη'!$B$12="",CONCATENATE("Ομάδα Νο",'Αρχική Κατάταξη'!$A$12),'Αρχική Κατάταξη'!$B$12)</f>
        <v>ΔΡΑΜΙΤΙΝΟΣ / ΤΖΙΡΑΚΗΣ</v>
      </c>
      <c r="F7" s="92" t="s">
        <v>23</v>
      </c>
      <c r="G7" s="88" t="str">
        <f>IF('Αρχική Κατάταξη'!$B$7="",CONCATENATE("Ομάδα Νο",'Αρχική Κατάταξη'!$A$7),'Αρχική Κατάταξη'!$B$7)</f>
        <v>ΚΙΟΣΤΕΡΑΚΗΣ / ΣΦΑΚΙΑΝΑΚΗΣ</v>
      </c>
      <c r="H7" s="93"/>
      <c r="I7" s="92" t="s">
        <v>28</v>
      </c>
      <c r="J7" s="135"/>
      <c r="K7" s="136"/>
      <c r="L7" s="137"/>
      <c r="M7" s="138"/>
      <c r="N7" s="139"/>
      <c r="O7" s="140"/>
      <c r="P7" s="58"/>
      <c r="Q7" s="58"/>
      <c r="R7" s="128"/>
      <c r="S7" s="128"/>
      <c r="T7" s="128"/>
      <c r="U7" s="128"/>
      <c r="V7" s="128"/>
      <c r="W7" s="128"/>
      <c r="X7" s="128"/>
      <c r="Y7" s="128"/>
      <c r="Z7" s="128"/>
    </row>
    <row r="8" spans="1:26" ht="18" customHeight="1">
      <c r="A8" s="90">
        <f t="shared" si="0"/>
        <v>7</v>
      </c>
      <c r="B8" s="83">
        <v>45058</v>
      </c>
      <c r="C8" s="84">
        <v>0.375</v>
      </c>
      <c r="D8" s="91" t="s">
        <v>27</v>
      </c>
      <c r="E8" s="86" t="str">
        <f>IF('Αρχική Κατάταξη'!$B$8="",CONCATENATE("Ομάδα Νο",'Αρχική Κατάταξη'!$A$8),'Αρχική Κατάταξη'!$B$8)</f>
        <v>ΛΟΥΛΑΚΑΚΗΣ / ΔΑΜΙΑΝΑΚΗΣ</v>
      </c>
      <c r="F8" s="92" t="s">
        <v>23</v>
      </c>
      <c r="G8" s="88" t="str">
        <f>IF('Αρχική Κατάταξη'!$B$11="",CONCATENATE("Ομάδα Νο",'Αρχική Κατάταξη'!$A$11),'Αρχική Κατάταξη'!$B$11)</f>
        <v>ΛΙΣΙΤΣΚΑΣ / ΝΙΚΟΛΑΚΑΚΗΣ</v>
      </c>
      <c r="H8" s="93"/>
      <c r="I8" s="92" t="s">
        <v>28</v>
      </c>
      <c r="J8" s="135"/>
      <c r="K8" s="136"/>
      <c r="L8" s="137"/>
      <c r="M8" s="138"/>
      <c r="N8" s="139"/>
      <c r="O8" s="140"/>
      <c r="P8" s="58"/>
      <c r="Q8" s="58"/>
      <c r="R8" s="128"/>
      <c r="S8" s="128"/>
      <c r="T8" s="128"/>
      <c r="U8" s="128"/>
      <c r="V8" s="128"/>
      <c r="W8" s="128"/>
      <c r="X8" s="128"/>
      <c r="Y8" s="128"/>
      <c r="Z8" s="128"/>
    </row>
    <row r="9" spans="1:26" ht="18" customHeight="1">
      <c r="A9" s="95">
        <f t="shared" si="0"/>
        <v>8</v>
      </c>
      <c r="B9" s="83">
        <v>45058</v>
      </c>
      <c r="C9" s="94"/>
      <c r="D9" s="96" t="s">
        <v>27</v>
      </c>
      <c r="E9" s="97" t="str">
        <f>IF('Αρχική Κατάταξη'!$B$16="",CONCATENATE("Ομάδα Νο",'Αρχική Κατάταξη'!$A$16),'Αρχική Κατάταξη'!$B$16)</f>
        <v>BYE</v>
      </c>
      <c r="F9" s="98" t="s">
        <v>23</v>
      </c>
      <c r="G9" s="99" t="str">
        <f>IF('Αρχική Κατάταξη'!$B$3="",CONCATENATE("Ομάδα Νο",'Αρχική Κατάταξη'!$A$3),'Αρχική Κατάταξη'!$B$3)</f>
        <v>ΓΑΛΙΑΚΗΣ  / ΓΑΛΙΑΚΗΣ</v>
      </c>
      <c r="H9" s="100">
        <v>0</v>
      </c>
      <c r="I9" s="98" t="s">
        <v>28</v>
      </c>
      <c r="J9" s="141">
        <v>2</v>
      </c>
      <c r="K9" s="142"/>
      <c r="L9" s="143"/>
      <c r="M9" s="144"/>
      <c r="N9" s="145"/>
      <c r="O9" s="146"/>
      <c r="P9" s="58"/>
      <c r="Q9" s="58"/>
      <c r="R9" s="128"/>
      <c r="S9" s="128"/>
      <c r="T9" s="128"/>
      <c r="U9" s="128"/>
      <c r="V9" s="128"/>
      <c r="W9" s="128"/>
      <c r="X9" s="128"/>
      <c r="Y9" s="128"/>
      <c r="Z9" s="128"/>
    </row>
    <row r="10" spans="1:26" ht="18" customHeight="1">
      <c r="A10" s="82">
        <f t="shared" si="0"/>
        <v>9</v>
      </c>
      <c r="B10" s="83">
        <v>45058</v>
      </c>
      <c r="C10" s="84">
        <v>0.40277777777777773</v>
      </c>
      <c r="D10" s="101" t="s">
        <v>29</v>
      </c>
      <c r="E10" s="102" t="str">
        <f>IF($H$2=$J$2,CONCATENATE("Νικητής Αγώνα Νο",$A$2),IF($H$2&gt;$J$2,E2,$G$2))</f>
        <v>ΒΕΝΙΟΣ / ΧΡΗΣΤΑΚΟΣ</v>
      </c>
      <c r="F10" s="87" t="s">
        <v>23</v>
      </c>
      <c r="G10" s="103" t="str">
        <f>IF($H$3=$J$3,CONCATENATE("Νικητής Αγώνα Νο",$A$3),IF($H$3&gt;$J$3,E3,$G$3))</f>
        <v>Νικητής Αγώνα Νο2</v>
      </c>
      <c r="H10" s="89"/>
      <c r="I10" s="87" t="s">
        <v>28</v>
      </c>
      <c r="J10" s="129"/>
      <c r="K10" s="130"/>
      <c r="L10" s="131"/>
      <c r="M10" s="147"/>
      <c r="N10" s="133"/>
      <c r="O10" s="148"/>
      <c r="P10" s="58"/>
      <c r="Q10" s="58"/>
      <c r="R10" s="128"/>
      <c r="S10" s="128"/>
      <c r="T10" s="128"/>
      <c r="U10" s="128"/>
      <c r="V10" s="128"/>
      <c r="W10" s="128"/>
      <c r="X10" s="128"/>
      <c r="Y10" s="128"/>
      <c r="Z10" s="128"/>
    </row>
    <row r="11" spans="1:26" ht="18" customHeight="1">
      <c r="A11" s="90">
        <f t="shared" si="0"/>
        <v>10</v>
      </c>
      <c r="B11" s="83">
        <v>45058</v>
      </c>
      <c r="C11" s="84">
        <v>0.40277777777777773</v>
      </c>
      <c r="D11" s="91" t="s">
        <v>29</v>
      </c>
      <c r="E11" s="86" t="str">
        <f>IF($H$4=$J$4,CONCATENATE("Νικητής Αγώνα Νο",$A$4),IF($H$4&gt;$J$4,E4,$G$4))</f>
        <v>Νικητής Αγώνα Νο3</v>
      </c>
      <c r="F11" s="92" t="s">
        <v>23</v>
      </c>
      <c r="G11" s="88" t="str">
        <f>IF($H$5=$J$5,CONCATENATE("Νικητής Αγώνα Νο",$A$5),IF($H$5&gt;$J$5,E5,$G$5))</f>
        <v>ΣΟΥΜΕΛΙΔΗΣ / ΚΑΛΑΙΤΖΗΣ</v>
      </c>
      <c r="H11" s="93"/>
      <c r="I11" s="92" t="s">
        <v>28</v>
      </c>
      <c r="J11" s="135"/>
      <c r="K11" s="136"/>
      <c r="L11" s="137"/>
      <c r="M11" s="138"/>
      <c r="N11" s="139"/>
      <c r="O11" s="140"/>
      <c r="P11" s="58"/>
      <c r="Q11" s="58"/>
      <c r="R11" s="128"/>
      <c r="S11" s="128"/>
      <c r="T11" s="128"/>
      <c r="U11" s="128"/>
      <c r="V11" s="128"/>
      <c r="W11" s="128"/>
      <c r="X11" s="128"/>
      <c r="Y11" s="128"/>
      <c r="Z11" s="128"/>
    </row>
    <row r="12" spans="1:26" ht="18" customHeight="1">
      <c r="A12" s="90">
        <f t="shared" si="0"/>
        <v>11</v>
      </c>
      <c r="B12" s="83">
        <v>45058</v>
      </c>
      <c r="C12" s="84">
        <v>0.40277777777777773</v>
      </c>
      <c r="D12" s="91" t="s">
        <v>29</v>
      </c>
      <c r="E12" s="86" t="str">
        <f>IF($H$6=$J$6,CONCATENATE("Νικητής Αγώνα Νο",$A$6),IF($H$6&gt;$J$6,E6,$G$6))</f>
        <v>ΓΚΙΝΙ / ΚΛΩΝΤΖΑΣ</v>
      </c>
      <c r="F12" s="92" t="s">
        <v>23</v>
      </c>
      <c r="G12" s="88" t="str">
        <f>IF($H$7=$J$7,CONCATENATE("Νικητής Αγώνα Νο",$A$7),IF($H$7&gt;$J$7,E7,$G$7))</f>
        <v>Νικητής Αγώνα Νο6</v>
      </c>
      <c r="H12" s="93"/>
      <c r="I12" s="92" t="s">
        <v>28</v>
      </c>
      <c r="J12" s="135"/>
      <c r="K12" s="136"/>
      <c r="L12" s="137"/>
      <c r="M12" s="138"/>
      <c r="N12" s="139"/>
      <c r="O12" s="140"/>
      <c r="P12" s="58"/>
      <c r="Q12" s="58"/>
      <c r="R12" s="128"/>
      <c r="S12" s="128"/>
      <c r="T12" s="128"/>
      <c r="U12" s="128"/>
      <c r="V12" s="128"/>
      <c r="W12" s="128"/>
      <c r="X12" s="128"/>
      <c r="Y12" s="128"/>
      <c r="Z12" s="128"/>
    </row>
    <row r="13" spans="1:26" ht="18" customHeight="1">
      <c r="A13" s="104">
        <f t="shared" si="0"/>
        <v>12</v>
      </c>
      <c r="B13" s="83">
        <v>45058</v>
      </c>
      <c r="C13" s="84">
        <v>0.40277777777777773</v>
      </c>
      <c r="D13" s="105" t="s">
        <v>29</v>
      </c>
      <c r="E13" s="106" t="str">
        <f>IF($H$8=$J$8,CONCATENATE("Νικητής Αγώνα Νο",$A$8),IF($H$8&gt;$J$8,E8,$G$8))</f>
        <v>Νικητής Αγώνα Νο7</v>
      </c>
      <c r="F13" s="107" t="s">
        <v>23</v>
      </c>
      <c r="G13" s="108" t="str">
        <f>IF($H$9=$J$9,CONCATENATE("Νικητής Αγώνα Νο",$A$9),IF($H$9&gt;$J$9,E9,$G$9))</f>
        <v>ΓΑΛΙΑΚΗΣ  / ΓΑΛΙΑΚΗΣ</v>
      </c>
      <c r="H13" s="106"/>
      <c r="I13" s="107" t="s">
        <v>28</v>
      </c>
      <c r="J13" s="149"/>
      <c r="K13" s="150"/>
      <c r="L13" s="151"/>
      <c r="M13" s="152"/>
      <c r="N13" s="153"/>
      <c r="O13" s="154"/>
      <c r="P13" s="58"/>
      <c r="Q13" s="58"/>
      <c r="R13" s="128"/>
      <c r="S13" s="128"/>
      <c r="T13" s="128"/>
      <c r="U13" s="128"/>
      <c r="V13" s="128"/>
      <c r="W13" s="128"/>
      <c r="X13" s="128"/>
      <c r="Y13" s="128"/>
      <c r="Z13" s="128"/>
    </row>
    <row r="14" spans="1:26" ht="18" customHeight="1">
      <c r="A14" s="109">
        <f t="shared" si="0"/>
        <v>13</v>
      </c>
      <c r="B14" s="83"/>
      <c r="C14" s="84"/>
      <c r="D14" s="85">
        <v>13</v>
      </c>
      <c r="E14" s="110" t="str">
        <f>IF($H$8=$J$8,CONCATENATE("Ηττημένος Αγώνα",$A$8),IF($H$8&lt;$J$8,E8,$G$8))</f>
        <v>Ηττημένος Αγώνα7</v>
      </c>
      <c r="F14" s="111" t="s">
        <v>23</v>
      </c>
      <c r="G14" s="112" t="str">
        <f>IF($H$9=$J$9,CONCATENATE("Ηττημένος Αγώνα",$A$9),IF($H$9&lt;$J$9,E9,$G$9))</f>
        <v>BYE</v>
      </c>
      <c r="H14" s="110">
        <v>2</v>
      </c>
      <c r="I14" s="111" t="s">
        <v>28</v>
      </c>
      <c r="J14" s="155">
        <v>0</v>
      </c>
      <c r="K14" s="156"/>
      <c r="L14" s="157"/>
      <c r="M14" s="158"/>
      <c r="N14" s="159"/>
      <c r="O14" s="134"/>
      <c r="P14" s="58"/>
      <c r="Q14" s="58"/>
      <c r="R14" s="128"/>
      <c r="S14" s="128"/>
      <c r="T14" s="128"/>
      <c r="U14" s="128"/>
      <c r="V14" s="128"/>
      <c r="W14" s="128"/>
      <c r="X14" s="128"/>
      <c r="Y14" s="128"/>
      <c r="Z14" s="128"/>
    </row>
    <row r="15" spans="1:26" ht="18" customHeight="1">
      <c r="A15" s="90">
        <f t="shared" si="0"/>
        <v>14</v>
      </c>
      <c r="B15" s="83"/>
      <c r="C15" s="94"/>
      <c r="D15" s="91">
        <v>13</v>
      </c>
      <c r="E15" s="86" t="str">
        <f>IF($H$6=$J$6,CONCATENATE("Ηττημένος Αγώνα",$A$6),IF($H$6&lt;$J$6,E6,$G$6))</f>
        <v>ΚΑΖΑΖΗΣ / ΚΑΖΑΖΗΣ</v>
      </c>
      <c r="F15" s="92" t="s">
        <v>23</v>
      </c>
      <c r="G15" s="88" t="str">
        <f>IF($H$7=$J$7,CONCATENATE("Ηττημένος Αγώνα",$A$7),IF($H$7&lt;$J$7,E7,$G$7))</f>
        <v>Ηττημένος Αγώνα6</v>
      </c>
      <c r="H15" s="93">
        <v>0</v>
      </c>
      <c r="I15" s="92" t="s">
        <v>28</v>
      </c>
      <c r="J15" s="135">
        <v>2</v>
      </c>
      <c r="K15" s="136"/>
      <c r="L15" s="137"/>
      <c r="M15" s="138"/>
      <c r="N15" s="139"/>
      <c r="O15" s="140"/>
      <c r="P15" s="58"/>
      <c r="Q15" s="58"/>
      <c r="R15" s="128"/>
      <c r="S15" s="128"/>
      <c r="T15" s="128"/>
      <c r="U15" s="128"/>
      <c r="V15" s="128"/>
      <c r="W15" s="128"/>
      <c r="X15" s="128"/>
      <c r="Y15" s="128"/>
      <c r="Z15" s="128"/>
    </row>
    <row r="16" spans="1:26" ht="18" customHeight="1">
      <c r="A16" s="90">
        <f t="shared" si="0"/>
        <v>15</v>
      </c>
      <c r="B16" s="83"/>
      <c r="C16" s="84"/>
      <c r="D16" s="91">
        <v>13</v>
      </c>
      <c r="E16" s="86" t="str">
        <f>IF($H$4=$J$4,CONCATENATE("Ηττημένος Αγώνα",$A$4),IF($H$4&lt;$J$4,E4,$G$4))</f>
        <v>Ηττημένος Αγώνα3</v>
      </c>
      <c r="F16" s="92" t="s">
        <v>23</v>
      </c>
      <c r="G16" s="88" t="str">
        <f>IF($H$5=$J$5,CONCATENATE("Ηττημένος Αγώνα",$A$5),IF($H$5&lt;$J$5,$E$5,$G$5))</f>
        <v>BYE</v>
      </c>
      <c r="H16" s="86">
        <v>2</v>
      </c>
      <c r="I16" s="92" t="s">
        <v>28</v>
      </c>
      <c r="J16" s="160">
        <v>0</v>
      </c>
      <c r="K16" s="136"/>
      <c r="L16" s="137"/>
      <c r="M16" s="138"/>
      <c r="N16" s="139"/>
      <c r="O16" s="161"/>
      <c r="P16" s="58"/>
      <c r="Q16" s="58"/>
      <c r="R16" s="128"/>
      <c r="S16" s="128"/>
      <c r="T16" s="128"/>
      <c r="U16" s="128"/>
      <c r="V16" s="128"/>
      <c r="W16" s="128"/>
      <c r="X16" s="128"/>
      <c r="Y16" s="128"/>
      <c r="Z16" s="128"/>
    </row>
    <row r="17" spans="1:26" ht="18" customHeight="1">
      <c r="A17" s="95">
        <f t="shared" si="0"/>
        <v>16</v>
      </c>
      <c r="B17" s="83"/>
      <c r="C17" s="84"/>
      <c r="D17" s="96">
        <v>13</v>
      </c>
      <c r="E17" s="113" t="str">
        <f>IF($H$2=$J$2,CONCATENATE("Ηττημένος Αγώνα",$A$2),IF($H$2&lt;$J$2,E2,$G$2))</f>
        <v>BYE</v>
      </c>
      <c r="F17" s="98" t="s">
        <v>23</v>
      </c>
      <c r="G17" s="99" t="str">
        <f>IF($H$3=$J$3,CONCATENATE("Ηττημένος Αγώνα",$A$3),IF($H$3&lt;$J$3,E3,$G$3))</f>
        <v>Ηττημένος Αγώνα2</v>
      </c>
      <c r="H17" s="100">
        <v>0</v>
      </c>
      <c r="I17" s="98" t="s">
        <v>28</v>
      </c>
      <c r="J17" s="141">
        <v>2</v>
      </c>
      <c r="K17" s="142"/>
      <c r="L17" s="143"/>
      <c r="M17" s="144"/>
      <c r="N17" s="145"/>
      <c r="O17" s="146"/>
      <c r="P17" s="58"/>
      <c r="Q17" s="58"/>
      <c r="R17" s="128"/>
      <c r="S17" s="128"/>
      <c r="T17" s="128"/>
      <c r="U17" s="128"/>
      <c r="V17" s="128"/>
      <c r="W17" s="128"/>
      <c r="X17" s="128"/>
      <c r="Y17" s="128"/>
      <c r="Z17" s="128"/>
    </row>
    <row r="18" spans="1:26" ht="18" customHeight="1">
      <c r="A18" s="82">
        <f t="shared" si="0"/>
        <v>17</v>
      </c>
      <c r="B18" s="83">
        <v>45058</v>
      </c>
      <c r="C18" s="84">
        <v>0.4305555555555556</v>
      </c>
      <c r="D18" s="101">
        <v>9</v>
      </c>
      <c r="E18" s="114" t="str">
        <f>IF($H$14=$J$14,CONCATENATE("Νικητής Αγώνα Νο",$A$14),IF($H$14&gt;$J$14,$E$14,$G$14))</f>
        <v>Ηττημένος Αγώνα7</v>
      </c>
      <c r="F18" s="87" t="s">
        <v>23</v>
      </c>
      <c r="G18" s="103" t="str">
        <f>IF($H$10=$J$10,CONCATENATE("Ηττημένος Αγώνα",$A$10),IF($H$10&lt;$J$10,E10,$G$10))</f>
        <v>Ηττημένος Αγώνα9</v>
      </c>
      <c r="H18" s="114"/>
      <c r="I18" s="87" t="s">
        <v>28</v>
      </c>
      <c r="J18" s="162"/>
      <c r="K18" s="130"/>
      <c r="L18" s="131"/>
      <c r="M18" s="147"/>
      <c r="N18" s="133"/>
      <c r="O18" s="148"/>
      <c r="P18" s="58"/>
      <c r="Q18" s="58"/>
      <c r="R18" s="128"/>
      <c r="S18" s="128"/>
      <c r="T18" s="128"/>
      <c r="U18" s="128"/>
      <c r="V18" s="128"/>
      <c r="W18" s="128"/>
      <c r="X18" s="128"/>
      <c r="Y18" s="128"/>
      <c r="Z18" s="128"/>
    </row>
    <row r="19" spans="1:26" ht="18" customHeight="1">
      <c r="A19" s="90">
        <f t="shared" si="0"/>
        <v>18</v>
      </c>
      <c r="B19" s="83">
        <v>45058</v>
      </c>
      <c r="C19" s="84">
        <v>0.4305555555555556</v>
      </c>
      <c r="D19" s="91">
        <v>9</v>
      </c>
      <c r="E19" s="86" t="str">
        <f>IF($H$15=$J$15,CONCATENATE("Νικητής Αγώνα Νο",$A$15),IF($H$15&gt;$J$15,$E$15,$G$15))</f>
        <v>Ηττημένος Αγώνα6</v>
      </c>
      <c r="F19" s="92" t="s">
        <v>23</v>
      </c>
      <c r="G19" s="88" t="str">
        <f>IF($H$11=$J$11,CONCATENATE("Ηττημένος Αγώνα",$A$11),IF($H$11&lt;$J$11,E11,$G$11))</f>
        <v>Ηττημένος Αγώνα10</v>
      </c>
      <c r="H19" s="86"/>
      <c r="I19" s="92" t="s">
        <v>28</v>
      </c>
      <c r="J19" s="160"/>
      <c r="K19" s="136"/>
      <c r="L19" s="137"/>
      <c r="M19" s="138"/>
      <c r="N19" s="139"/>
      <c r="O19" s="140"/>
      <c r="P19" s="58"/>
      <c r="Q19" s="58"/>
      <c r="R19" s="128"/>
      <c r="S19" s="128"/>
      <c r="T19" s="128"/>
      <c r="U19" s="128"/>
      <c r="V19" s="128"/>
      <c r="W19" s="128"/>
      <c r="X19" s="128"/>
      <c r="Y19" s="128"/>
      <c r="Z19" s="128"/>
    </row>
    <row r="20" spans="1:26" ht="18" customHeight="1">
      <c r="A20" s="90">
        <f t="shared" si="0"/>
        <v>19</v>
      </c>
      <c r="B20" s="83">
        <v>45058</v>
      </c>
      <c r="C20" s="84">
        <v>0.4305555555555556</v>
      </c>
      <c r="D20" s="91">
        <v>9</v>
      </c>
      <c r="E20" s="86" t="str">
        <f>IF($H$16=$J$16,CONCATENATE("Νικητής Αγώνα Νο",$A$16),IF($H$16&gt;$J$16,$E$16,$G$16))</f>
        <v>Ηττημένος Αγώνα3</v>
      </c>
      <c r="F20" s="92" t="s">
        <v>23</v>
      </c>
      <c r="G20" s="88" t="str">
        <f>IF($H$12=$J$12,CONCATENATE("Ηττημένος Αγώνα",$A$12),IF($H$12&lt;$J$12,E12,$G$12))</f>
        <v>Ηττημένος Αγώνα11</v>
      </c>
      <c r="H20" s="86"/>
      <c r="I20" s="92" t="s">
        <v>28</v>
      </c>
      <c r="J20" s="160"/>
      <c r="K20" s="136"/>
      <c r="L20" s="137"/>
      <c r="M20" s="138"/>
      <c r="N20" s="139"/>
      <c r="O20" s="161"/>
      <c r="P20" s="58"/>
      <c r="Q20" s="58"/>
      <c r="R20" s="128"/>
      <c r="S20" s="128"/>
      <c r="T20" s="128"/>
      <c r="U20" s="128"/>
      <c r="V20" s="128"/>
      <c r="W20" s="128"/>
      <c r="X20" s="128"/>
      <c r="Y20" s="128"/>
      <c r="Z20" s="128"/>
    </row>
    <row r="21" spans="1:26" ht="18" customHeight="1">
      <c r="A21" s="104">
        <f t="shared" si="0"/>
        <v>20</v>
      </c>
      <c r="B21" s="83">
        <v>45058</v>
      </c>
      <c r="C21" s="84">
        <v>0.4305555555555556</v>
      </c>
      <c r="D21" s="105">
        <v>9</v>
      </c>
      <c r="E21" s="106" t="str">
        <f>IF($H$17=$J$17,CONCATENATE("Νικητής Αγώνα Νο",$A$17),IF($H$17&gt;$J$17,$E$17,$G$17))</f>
        <v>Ηττημένος Αγώνα2</v>
      </c>
      <c r="F21" s="107" t="s">
        <v>23</v>
      </c>
      <c r="G21" s="115" t="str">
        <f>IF($H$13=$J$13,CONCATENATE("Ηττημένος Αγώνα",$A$13),IF($H$13&lt;$J$13,E13,$G$13))</f>
        <v>Ηττημένος Αγώνα12</v>
      </c>
      <c r="H21" s="106"/>
      <c r="I21" s="107" t="s">
        <v>28</v>
      </c>
      <c r="J21" s="149"/>
      <c r="K21" s="150"/>
      <c r="L21" s="151"/>
      <c r="M21" s="152"/>
      <c r="N21" s="153"/>
      <c r="O21" s="154"/>
      <c r="P21" s="58"/>
      <c r="Q21" s="58"/>
      <c r="R21" s="128"/>
      <c r="S21" s="128"/>
      <c r="T21" s="128"/>
      <c r="U21" s="128"/>
      <c r="V21" s="128"/>
      <c r="W21" s="128"/>
      <c r="X21" s="128"/>
      <c r="Y21" s="128"/>
      <c r="Z21" s="128"/>
    </row>
    <row r="22" spans="1:26" ht="18" customHeight="1">
      <c r="A22" s="82">
        <f t="shared" si="0"/>
        <v>21</v>
      </c>
      <c r="B22" s="83">
        <v>45058</v>
      </c>
      <c r="C22" s="84">
        <v>0.4583333333333333</v>
      </c>
      <c r="D22" s="101" t="s">
        <v>30</v>
      </c>
      <c r="E22" s="114" t="str">
        <f>IF($H$10=$J$10,CONCATENATE("Νικητής Αγώνα Νο",$A$10),IF($H$10&gt;$J$10,$E$10,$G$10))</f>
        <v>Νικητής Αγώνα Νο9</v>
      </c>
      <c r="F22" s="87" t="s">
        <v>23</v>
      </c>
      <c r="G22" s="103" t="str">
        <f>IF($H$11=$J$11,CONCATENATE("Νικητής Αγώνα Νο",$A$11),IF($H$11&gt;$J$11,$E$11,$G$11))</f>
        <v>Νικητής Αγώνα Νο10</v>
      </c>
      <c r="H22" s="114"/>
      <c r="I22" s="87" t="s">
        <v>28</v>
      </c>
      <c r="J22" s="162"/>
      <c r="K22" s="130"/>
      <c r="L22" s="131"/>
      <c r="M22" s="147"/>
      <c r="N22" s="133"/>
      <c r="O22" s="148"/>
      <c r="P22" s="58"/>
      <c r="Q22" s="58"/>
      <c r="R22" s="128"/>
      <c r="S22" s="128"/>
      <c r="T22" s="128"/>
      <c r="U22" s="128"/>
      <c r="V22" s="128"/>
      <c r="W22" s="128"/>
      <c r="X22" s="128"/>
      <c r="Y22" s="128"/>
      <c r="Z22" s="128"/>
    </row>
    <row r="23" spans="1:26" ht="18" customHeight="1">
      <c r="A23" s="104">
        <f t="shared" si="0"/>
        <v>22</v>
      </c>
      <c r="B23" s="83">
        <v>45058</v>
      </c>
      <c r="C23" s="84">
        <v>0.4583333333333333</v>
      </c>
      <c r="D23" s="105" t="s">
        <v>30</v>
      </c>
      <c r="E23" s="106" t="str">
        <f>IF($H$12=$J$12,CONCATENATE("Νικητής Αγώνα Νο",$A$12),IF($H$12&gt;$J$12,$E$12,$G$12))</f>
        <v>Νικητής Αγώνα Νο11</v>
      </c>
      <c r="F23" s="107" t="s">
        <v>23</v>
      </c>
      <c r="G23" s="115" t="str">
        <f>IF($H$13=$J$13,CONCATENATE("Νικητής Αγώνα Νο",$A$13),IF($H$13&gt;$J$13,$E$13,$G$13))</f>
        <v>Νικητής Αγώνα Νο12</v>
      </c>
      <c r="H23" s="106"/>
      <c r="I23" s="107" t="s">
        <v>28</v>
      </c>
      <c r="J23" s="149"/>
      <c r="K23" s="150"/>
      <c r="L23" s="151"/>
      <c r="M23" s="152"/>
      <c r="N23" s="153"/>
      <c r="O23" s="154"/>
      <c r="P23" s="58"/>
      <c r="Q23" s="58"/>
      <c r="R23" s="128"/>
      <c r="S23" s="128"/>
      <c r="T23" s="128"/>
      <c r="U23" s="128"/>
      <c r="V23" s="128"/>
      <c r="W23" s="128"/>
      <c r="X23" s="128"/>
      <c r="Y23" s="128"/>
      <c r="Z23" s="128"/>
    </row>
    <row r="24" spans="1:26" ht="18" customHeight="1">
      <c r="A24" s="109">
        <f t="shared" si="0"/>
        <v>23</v>
      </c>
      <c r="B24" s="83">
        <v>45058</v>
      </c>
      <c r="C24" s="84">
        <v>0.4861111111111111</v>
      </c>
      <c r="D24" s="85">
        <v>7</v>
      </c>
      <c r="E24" s="110" t="str">
        <f>IF($H$18=$J$18,CONCATENATE("Νικητής Αγώνα Νο",$A$18),IF($H$18&gt;$J$18,$E$18,$G$18))</f>
        <v>Νικητής Αγώνα Νο17</v>
      </c>
      <c r="F24" s="111" t="s">
        <v>23</v>
      </c>
      <c r="G24" s="112" t="str">
        <f>IF($H$19=$J$19,CONCATENATE("Νικητής Αγώνα Νο",$A$19),IF($H$19&gt;$J$19,$E$19,$G$19))</f>
        <v>Νικητής Αγώνα Νο18</v>
      </c>
      <c r="H24" s="110"/>
      <c r="I24" s="111" t="s">
        <v>28</v>
      </c>
      <c r="J24" s="155"/>
      <c r="K24" s="156"/>
      <c r="L24" s="157"/>
      <c r="M24" s="158"/>
      <c r="N24" s="159"/>
      <c r="O24" s="134"/>
      <c r="P24" s="58"/>
      <c r="Q24" s="58"/>
      <c r="R24" s="128"/>
      <c r="S24" s="128"/>
      <c r="T24" s="128"/>
      <c r="U24" s="128"/>
      <c r="V24" s="128"/>
      <c r="W24" s="128"/>
      <c r="X24" s="128"/>
      <c r="Y24" s="128"/>
      <c r="Z24" s="128"/>
    </row>
    <row r="25" spans="1:26" ht="18" customHeight="1">
      <c r="A25" s="95">
        <f t="shared" si="0"/>
        <v>24</v>
      </c>
      <c r="B25" s="83">
        <v>45058</v>
      </c>
      <c r="C25" s="84">
        <v>0.4861111111111111</v>
      </c>
      <c r="D25" s="96">
        <v>7</v>
      </c>
      <c r="E25" s="97" t="str">
        <f>IF($H$20=$J$20,CONCATENATE("Νικητής Αγώνα Νο",$A$20),IF($H$20&gt;$J$20,$E$20,$G$20))</f>
        <v>Νικητής Αγώνα Νο19</v>
      </c>
      <c r="F25" s="98" t="s">
        <v>23</v>
      </c>
      <c r="G25" s="99" t="str">
        <f>IF($H$21=$J$21,CONCATENATE("Νικητής Αγώνα Νο",$A$21),IF($H$21&gt;$J$21,$E$21,$G$21))</f>
        <v>Νικητής Αγώνα Νο20</v>
      </c>
      <c r="H25" s="97"/>
      <c r="I25" s="98" t="s">
        <v>28</v>
      </c>
      <c r="J25" s="163"/>
      <c r="K25" s="142"/>
      <c r="L25" s="143"/>
      <c r="M25" s="144"/>
      <c r="N25" s="145"/>
      <c r="O25" s="146"/>
      <c r="P25" s="58"/>
      <c r="Q25" s="58"/>
      <c r="R25" s="128"/>
      <c r="S25" s="128"/>
      <c r="T25" s="128"/>
      <c r="U25" s="128"/>
      <c r="V25" s="128"/>
      <c r="W25" s="128"/>
      <c r="X25" s="128"/>
      <c r="Y25" s="128"/>
      <c r="Z25" s="128"/>
    </row>
    <row r="26" spans="1:26" ht="18" customHeight="1">
      <c r="A26" s="82">
        <f t="shared" si="0"/>
        <v>25</v>
      </c>
      <c r="B26" s="83">
        <v>45058</v>
      </c>
      <c r="C26" s="84">
        <v>0.513888888888889</v>
      </c>
      <c r="D26" s="101">
        <v>5</v>
      </c>
      <c r="E26" s="114" t="str">
        <f>IF($H$24=$J$24,CONCATENATE("Νικητής Αγώνα Νο",$A$24),IF($H$24&lt;$J$24,$G$24,$E$24))</f>
        <v>Νικητής Αγώνα Νο23</v>
      </c>
      <c r="F26" s="87" t="s">
        <v>23</v>
      </c>
      <c r="G26" s="103" t="str">
        <f>IF($H$23=$J$23,CONCATENATE("Ηττημένος Αγώνα",$A$23),IF($H$23&lt;$J$23,$E$23,$G$23))</f>
        <v>Ηττημένος Αγώνα22</v>
      </c>
      <c r="H26" s="114"/>
      <c r="I26" s="87" t="s">
        <v>28</v>
      </c>
      <c r="J26" s="162"/>
      <c r="K26" s="130"/>
      <c r="L26" s="131"/>
      <c r="M26" s="147"/>
      <c r="N26" s="133"/>
      <c r="O26" s="148"/>
      <c r="P26" s="58"/>
      <c r="Q26" s="58"/>
      <c r="R26" s="128"/>
      <c r="S26" s="128"/>
      <c r="T26" s="128"/>
      <c r="U26" s="128"/>
      <c r="V26" s="128"/>
      <c r="W26" s="128"/>
      <c r="X26" s="128"/>
      <c r="Y26" s="128"/>
      <c r="Z26" s="128"/>
    </row>
    <row r="27" spans="1:26" ht="18" customHeight="1">
      <c r="A27" s="104">
        <f t="shared" si="0"/>
        <v>26</v>
      </c>
      <c r="B27" s="83">
        <v>45058</v>
      </c>
      <c r="C27" s="84">
        <v>0.513888888888889</v>
      </c>
      <c r="D27" s="105">
        <v>5</v>
      </c>
      <c r="E27" s="106" t="str">
        <f>IF($H$25=$J$25,CONCATENATE("Νικητής Αγώνα Νο",$A$25),IF($H$25&lt;$J$25,$G$25,$E$25))</f>
        <v>Νικητής Αγώνα Νο24</v>
      </c>
      <c r="F27" s="107" t="s">
        <v>23</v>
      </c>
      <c r="G27" s="115" t="str">
        <f>IF($H$22=$J$22,CONCATENATE("Ηττημένος Αγώνα",$A$22),IF($H$22&lt;$J$22,$E$22,$G$22))</f>
        <v>Ηττημένος Αγώνα21</v>
      </c>
      <c r="H27" s="106"/>
      <c r="I27" s="107" t="s">
        <v>28</v>
      </c>
      <c r="J27" s="149"/>
      <c r="K27" s="150"/>
      <c r="L27" s="151"/>
      <c r="M27" s="152"/>
      <c r="N27" s="153"/>
      <c r="O27" s="154"/>
      <c r="P27" s="58"/>
      <c r="Q27" s="58"/>
      <c r="R27" s="128"/>
      <c r="S27" s="128"/>
      <c r="T27" s="128"/>
      <c r="U27" s="128"/>
      <c r="V27" s="128"/>
      <c r="W27" s="128"/>
      <c r="X27" s="128"/>
      <c r="Y27" s="128"/>
      <c r="Z27" s="128"/>
    </row>
    <row r="28" spans="1:26" ht="18" customHeight="1">
      <c r="A28" s="109">
        <f t="shared" si="0"/>
        <v>27</v>
      </c>
      <c r="B28" s="83">
        <v>45058</v>
      </c>
      <c r="C28" s="116">
        <v>0.5416666666666666</v>
      </c>
      <c r="D28" s="85" t="s">
        <v>31</v>
      </c>
      <c r="E28" s="110" t="str">
        <f>IF($H$22=$J$22,CONCATENATE("Νικητής Αγώνα Νο",$A$22),IF($H$22&gt;$J$22,$E$22,$G$22))</f>
        <v>Νικητής Αγώνα Νο21</v>
      </c>
      <c r="F28" s="111" t="s">
        <v>23</v>
      </c>
      <c r="G28" s="112" t="str">
        <f>IF($H$26=$J$26,CONCATENATE("Νικητής Αγώνα Νο",$A$26),IF($H$26&gt;$J$26,$E$26,$G$26))</f>
        <v>Νικητής Αγώνα Νο25</v>
      </c>
      <c r="H28" s="110"/>
      <c r="I28" s="111" t="s">
        <v>28</v>
      </c>
      <c r="J28" s="155"/>
      <c r="K28" s="156"/>
      <c r="L28" s="157"/>
      <c r="M28" s="158"/>
      <c r="N28" s="159"/>
      <c r="O28" s="134"/>
      <c r="P28" s="58"/>
      <c r="Q28" s="58"/>
      <c r="R28" s="128"/>
      <c r="S28" s="128"/>
      <c r="T28" s="128"/>
      <c r="U28" s="128"/>
      <c r="V28" s="128"/>
      <c r="W28" s="128"/>
      <c r="X28" s="128"/>
      <c r="Y28" s="128"/>
      <c r="Z28" s="128"/>
    </row>
    <row r="29" spans="1:26" ht="18" customHeight="1">
      <c r="A29" s="104">
        <f t="shared" si="0"/>
        <v>28</v>
      </c>
      <c r="B29" s="83">
        <v>45058</v>
      </c>
      <c r="C29" s="116">
        <v>0.5416666666666666</v>
      </c>
      <c r="D29" s="105" t="s">
        <v>31</v>
      </c>
      <c r="E29" s="106" t="str">
        <f>IF($H$23=$J$23,CONCATENATE("Νικητής Αγώνα Νο",$A$23),IF($H$23&gt;$J$23,$E$23,$G$23))</f>
        <v>Νικητής Αγώνα Νο22</v>
      </c>
      <c r="F29" s="107" t="s">
        <v>23</v>
      </c>
      <c r="G29" s="115" t="str">
        <f>IF($H$27=$J$27,CONCATENATE("Νικητής Αγώνα Νο",$A$27),IF($H$27&gt;$J$27,$E$27,$G$27))</f>
        <v>Νικητής Αγώνα Νο26</v>
      </c>
      <c r="H29" s="106"/>
      <c r="I29" s="107" t="s">
        <v>28</v>
      </c>
      <c r="J29" s="149"/>
      <c r="K29" s="150"/>
      <c r="L29" s="151"/>
      <c r="M29" s="152"/>
      <c r="N29" s="153"/>
      <c r="O29" s="154"/>
      <c r="P29" s="58"/>
      <c r="Q29" s="58"/>
      <c r="R29" s="128"/>
      <c r="S29" s="128"/>
      <c r="T29" s="128"/>
      <c r="U29" s="128"/>
      <c r="V29" s="128"/>
      <c r="W29" s="128"/>
      <c r="X29" s="128"/>
      <c r="Y29" s="128"/>
      <c r="Z29" s="128"/>
    </row>
    <row r="30" spans="1:26" ht="18" customHeight="1">
      <c r="A30" s="117">
        <v>29</v>
      </c>
      <c r="B30" s="83">
        <v>45058</v>
      </c>
      <c r="C30" s="118">
        <v>0.5625</v>
      </c>
      <c r="D30" s="119" t="s">
        <v>32</v>
      </c>
      <c r="E30" s="120" t="str">
        <f>IF($H$28=$J$28,CONCATENATE("Νικητής Αγώνα Νο",$A$28),IF($H$28&gt;$J$28,$E$28,$G$28))</f>
        <v>Νικητής Αγώνα Νο27</v>
      </c>
      <c r="F30" s="121" t="s">
        <v>23</v>
      </c>
      <c r="G30" s="122" t="str">
        <f>IF($H$29=$J$29,CONCATENATE("Νικητής Αγώνα Νο",$A$29),IF($H$29&gt;$J$29,$E$29,$G$29))</f>
        <v>Νικητής Αγώνα Νο28</v>
      </c>
      <c r="H30" s="120"/>
      <c r="I30" s="121" t="s">
        <v>28</v>
      </c>
      <c r="J30" s="164"/>
      <c r="K30" s="165"/>
      <c r="L30" s="166"/>
      <c r="M30" s="167"/>
      <c r="N30" s="168"/>
      <c r="O30" s="169"/>
      <c r="P30" s="58"/>
      <c r="Q30" s="5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12.75" customHeight="1">
      <c r="A31" s="123"/>
      <c r="B31" s="123"/>
      <c r="C31" s="124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</row>
    <row r="32" spans="1:26" ht="12.75" customHeight="1">
      <c r="A32" s="125"/>
      <c r="B32" s="123"/>
      <c r="C32" s="124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</row>
    <row r="33" spans="1:26" ht="12.75" customHeight="1">
      <c r="A33" s="125"/>
      <c r="B33" s="123"/>
      <c r="C33" s="124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</row>
    <row r="34" spans="1:26" ht="12.75" customHeight="1">
      <c r="A34" s="125"/>
      <c r="B34" s="123"/>
      <c r="C34" s="124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</row>
    <row r="35" spans="1:26" ht="12.75" customHeight="1">
      <c r="A35" s="125"/>
      <c r="B35" s="123"/>
      <c r="C35" s="124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</row>
    <row r="36" spans="1:26" ht="12.75" customHeight="1">
      <c r="A36" s="125"/>
      <c r="B36" s="123"/>
      <c r="C36" s="124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</row>
    <row r="37" spans="1:26" ht="12.75" customHeight="1">
      <c r="A37" s="125"/>
      <c r="B37" s="123"/>
      <c r="C37" s="124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</row>
    <row r="38" spans="1:26" ht="12.75" customHeight="1">
      <c r="A38" s="125"/>
      <c r="B38" s="123"/>
      <c r="C38" s="124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</row>
    <row r="39" spans="1:26" ht="12.75" customHeight="1">
      <c r="A39" s="125"/>
      <c r="B39" s="123"/>
      <c r="C39" s="124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</row>
    <row r="40" spans="1:26" ht="12.75" customHeight="1">
      <c r="A40" s="125"/>
      <c r="B40" s="123"/>
      <c r="C40" s="124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12.75" customHeight="1">
      <c r="A41" s="125"/>
      <c r="B41" s="123"/>
      <c r="C41" s="124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</row>
    <row r="42" spans="1:26" ht="12.75" customHeight="1">
      <c r="A42" s="125"/>
      <c r="B42" s="123"/>
      <c r="C42" s="124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</row>
    <row r="43" spans="1:26" ht="12.75" customHeight="1">
      <c r="A43" s="125"/>
      <c r="B43" s="123"/>
      <c r="C43" s="124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</row>
    <row r="44" spans="1:26" ht="12.75" customHeight="1">
      <c r="A44" s="125"/>
      <c r="B44" s="123"/>
      <c r="C44" s="124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</row>
    <row r="45" spans="1:26" ht="12.75" customHeight="1">
      <c r="A45" s="125"/>
      <c r="B45" s="123"/>
      <c r="C45" s="124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</row>
    <row r="46" spans="1:26" ht="12.75" customHeight="1">
      <c r="A46" s="125"/>
      <c r="B46" s="123"/>
      <c r="C46" s="124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</row>
    <row r="47" spans="1:26" ht="12.75" customHeight="1">
      <c r="A47" s="125"/>
      <c r="B47" s="123"/>
      <c r="C47" s="124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</row>
    <row r="48" spans="1:26" ht="12.75" customHeight="1">
      <c r="A48" s="125"/>
      <c r="B48" s="123"/>
      <c r="C48" s="124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</row>
    <row r="49" spans="1:26" ht="12.75" customHeight="1">
      <c r="A49" s="125"/>
      <c r="B49" s="123"/>
      <c r="C49" s="124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</row>
    <row r="50" spans="1:26" ht="12.75" customHeight="1">
      <c r="A50" s="125"/>
      <c r="B50" s="123"/>
      <c r="C50" s="124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</row>
    <row r="51" spans="1:26" ht="12.75" customHeight="1">
      <c r="A51" s="125"/>
      <c r="B51" s="123"/>
      <c r="C51" s="124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</row>
    <row r="52" spans="1:26" ht="12.75" customHeight="1">
      <c r="A52" s="125"/>
      <c r="B52" s="123"/>
      <c r="C52" s="124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</row>
    <row r="53" spans="1:26" ht="12.75" customHeight="1">
      <c r="A53" s="125"/>
      <c r="B53" s="123"/>
      <c r="C53" s="124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</row>
    <row r="54" spans="1:26" ht="12.75" customHeight="1">
      <c r="A54" s="125"/>
      <c r="B54" s="123"/>
      <c r="C54" s="124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</row>
    <row r="55" spans="1:26" ht="12.75" customHeight="1">
      <c r="A55" s="125"/>
      <c r="B55" s="123"/>
      <c r="C55" s="124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</row>
    <row r="56" spans="1:26" ht="12.75" customHeight="1">
      <c r="A56" s="125"/>
      <c r="B56" s="123"/>
      <c r="C56" s="124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</row>
    <row r="57" spans="1:26" ht="12.75" customHeight="1">
      <c r="A57" s="125"/>
      <c r="B57" s="123"/>
      <c r="C57" s="124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</row>
    <row r="58" spans="1:26" ht="12.75" customHeight="1">
      <c r="A58" s="125"/>
      <c r="B58" s="123"/>
      <c r="C58" s="124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</row>
    <row r="59" spans="1:26" ht="12.75" customHeight="1">
      <c r="A59" s="125"/>
      <c r="B59" s="123"/>
      <c r="C59" s="124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</row>
    <row r="60" spans="1:26" ht="12.75" customHeight="1">
      <c r="A60" s="125"/>
      <c r="B60" s="123"/>
      <c r="C60" s="124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</row>
    <row r="61" spans="1:26" ht="12.75" customHeight="1">
      <c r="A61" s="125"/>
      <c r="B61" s="123"/>
      <c r="C61" s="124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</row>
    <row r="62" spans="1:26" ht="12.75" customHeight="1">
      <c r="A62" s="125"/>
      <c r="B62" s="123"/>
      <c r="C62" s="124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</row>
    <row r="63" spans="1:26" ht="12.75" customHeight="1">
      <c r="A63" s="125"/>
      <c r="B63" s="123"/>
      <c r="C63" s="124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</row>
    <row r="64" spans="1:26" ht="12.75" customHeight="1">
      <c r="A64" s="125"/>
      <c r="B64" s="123"/>
      <c r="C64" s="124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</row>
    <row r="65" spans="1:26" ht="12.75" customHeight="1">
      <c r="A65" s="125"/>
      <c r="B65" s="123"/>
      <c r="C65" s="124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</row>
    <row r="66" spans="1:26" ht="12.75" customHeight="1">
      <c r="A66" s="125"/>
      <c r="B66" s="123"/>
      <c r="C66" s="124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</row>
    <row r="67" spans="1:26" ht="12.75" customHeight="1">
      <c r="A67" s="125"/>
      <c r="B67" s="123"/>
      <c r="C67" s="124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1:26" ht="12.75" customHeight="1">
      <c r="A68" s="125"/>
      <c r="B68" s="123"/>
      <c r="C68" s="124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</row>
    <row r="69" spans="1:26" ht="12.75" customHeight="1">
      <c r="A69" s="125"/>
      <c r="B69" s="123"/>
      <c r="C69" s="124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</row>
    <row r="70" spans="1:26" ht="12.75" customHeight="1">
      <c r="A70" s="125"/>
      <c r="B70" s="123"/>
      <c r="C70" s="124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</row>
    <row r="71" spans="1:26" ht="12.75" customHeight="1">
      <c r="A71" s="125"/>
      <c r="B71" s="123"/>
      <c r="C71" s="124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</row>
    <row r="72" spans="1:26" ht="12.75" customHeight="1">
      <c r="A72" s="125"/>
      <c r="B72" s="123"/>
      <c r="C72" s="124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</row>
    <row r="73" spans="1:26" ht="12.75" customHeight="1">
      <c r="A73" s="125"/>
      <c r="B73" s="123"/>
      <c r="C73" s="124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</row>
    <row r="74" spans="1:26" ht="12.75" customHeight="1">
      <c r="A74" s="125"/>
      <c r="B74" s="123"/>
      <c r="C74" s="124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</row>
    <row r="75" spans="1:26" ht="12.75" customHeight="1">
      <c r="A75" s="125"/>
      <c r="B75" s="123"/>
      <c r="C75" s="124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</row>
    <row r="76" spans="1:26" ht="12.75" customHeight="1">
      <c r="A76" s="125"/>
      <c r="B76" s="123"/>
      <c r="C76" s="124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</row>
    <row r="77" spans="1:26" ht="12.75" customHeight="1">
      <c r="A77" s="125"/>
      <c r="B77" s="123"/>
      <c r="C77" s="124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</row>
    <row r="78" spans="1:26" ht="12.75" customHeight="1">
      <c r="A78" s="125"/>
      <c r="B78" s="123"/>
      <c r="C78" s="124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</row>
    <row r="79" spans="1:26" ht="12.75" customHeight="1">
      <c r="A79" s="125"/>
      <c r="B79" s="123"/>
      <c r="C79" s="124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</row>
    <row r="80" spans="1:26" ht="12.75" customHeight="1">
      <c r="A80" s="125"/>
      <c r="B80" s="123"/>
      <c r="C80" s="124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</row>
    <row r="81" spans="1:26" ht="12.75" customHeight="1">
      <c r="A81" s="125"/>
      <c r="B81" s="123"/>
      <c r="C81" s="124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</row>
    <row r="82" spans="1:26" ht="12.75" customHeight="1">
      <c r="A82" s="125"/>
      <c r="B82" s="123"/>
      <c r="C82" s="124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6" ht="12.75" customHeight="1">
      <c r="A83" s="125"/>
      <c r="B83" s="123"/>
      <c r="C83" s="124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</row>
    <row r="84" spans="1:26" ht="12.75" customHeight="1">
      <c r="A84" s="125"/>
      <c r="B84" s="123"/>
      <c r="C84" s="124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</row>
    <row r="85" spans="1:26" ht="12.75" customHeight="1">
      <c r="A85" s="125"/>
      <c r="B85" s="123"/>
      <c r="C85" s="124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</row>
    <row r="86" spans="1:26" ht="12.75" customHeight="1">
      <c r="A86" s="125"/>
      <c r="B86" s="123"/>
      <c r="C86" s="124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</row>
    <row r="87" spans="1:26" ht="12.75" customHeight="1">
      <c r="A87" s="125"/>
      <c r="B87" s="123"/>
      <c r="C87" s="124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</row>
    <row r="88" spans="1:26" ht="12.75" customHeight="1">
      <c r="A88" s="125"/>
      <c r="B88" s="123"/>
      <c r="C88" s="124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</row>
    <row r="89" spans="1:26" ht="12.75" customHeight="1">
      <c r="A89" s="125"/>
      <c r="B89" s="123"/>
      <c r="C89" s="124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</row>
    <row r="90" spans="1:26" ht="12.75" customHeight="1">
      <c r="A90" s="125"/>
      <c r="B90" s="123"/>
      <c r="C90" s="124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</row>
    <row r="91" spans="1:26" ht="12.75" customHeight="1">
      <c r="A91" s="125"/>
      <c r="B91" s="123"/>
      <c r="C91" s="124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</row>
    <row r="92" spans="1:26" ht="12.75" customHeight="1">
      <c r="A92" s="125"/>
      <c r="B92" s="123"/>
      <c r="C92" s="124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</row>
    <row r="93" spans="1:26" ht="12.75" customHeight="1">
      <c r="A93" s="125"/>
      <c r="B93" s="123"/>
      <c r="C93" s="124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</row>
    <row r="94" spans="1:26" ht="12.75" customHeight="1">
      <c r="A94" s="125"/>
      <c r="B94" s="123"/>
      <c r="C94" s="124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</row>
    <row r="95" spans="1:26" ht="12.75" customHeight="1">
      <c r="A95" s="125"/>
      <c r="B95" s="123"/>
      <c r="C95" s="124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</row>
    <row r="96" spans="1:26" ht="12.75" customHeight="1">
      <c r="A96" s="125"/>
      <c r="B96" s="123"/>
      <c r="C96" s="124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</row>
    <row r="97" spans="1:26" ht="12.75" customHeight="1">
      <c r="A97" s="125"/>
      <c r="B97" s="123"/>
      <c r="C97" s="124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</row>
    <row r="98" spans="1:26" ht="12.75" customHeight="1">
      <c r="A98" s="125"/>
      <c r="B98" s="123"/>
      <c r="C98" s="124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</row>
    <row r="99" spans="1:26" ht="12.75" customHeight="1">
      <c r="A99" s="125"/>
      <c r="B99" s="123"/>
      <c r="C99" s="124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</row>
    <row r="100" spans="1:26" ht="12.75" customHeight="1">
      <c r="A100" s="125"/>
      <c r="B100" s="123"/>
      <c r="C100" s="124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</row>
    <row r="101" spans="1:26" ht="12.75" customHeight="1">
      <c r="A101" s="125"/>
      <c r="B101" s="123"/>
      <c r="C101" s="124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</row>
    <row r="102" spans="1:26" ht="12.75" customHeight="1">
      <c r="A102" s="125"/>
      <c r="B102" s="123"/>
      <c r="C102" s="124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</row>
    <row r="103" spans="1:26" ht="12.75" customHeight="1">
      <c r="A103" s="125"/>
      <c r="B103" s="123"/>
      <c r="C103" s="124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</row>
    <row r="104" spans="1:26" ht="12.75" customHeight="1">
      <c r="A104" s="125"/>
      <c r="B104" s="123"/>
      <c r="C104" s="124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</row>
    <row r="105" spans="1:26" ht="12.75" customHeight="1">
      <c r="A105" s="125"/>
      <c r="B105" s="123"/>
      <c r="C105" s="124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</row>
    <row r="106" spans="1:26" ht="12.75" customHeight="1">
      <c r="A106" s="125"/>
      <c r="B106" s="123"/>
      <c r="C106" s="124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</row>
    <row r="107" spans="1:26" ht="12.75" customHeight="1">
      <c r="A107" s="125"/>
      <c r="B107" s="123"/>
      <c r="C107" s="124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</row>
    <row r="108" spans="1:26" ht="12.75" customHeight="1">
      <c r="A108" s="125"/>
      <c r="B108" s="123"/>
      <c r="C108" s="124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</row>
    <row r="109" spans="1:26" ht="12.75" customHeight="1">
      <c r="A109" s="125"/>
      <c r="B109" s="123"/>
      <c r="C109" s="124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</row>
    <row r="110" spans="1:26" ht="12.75" customHeight="1">
      <c r="A110" s="125"/>
      <c r="B110" s="123"/>
      <c r="C110" s="124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</row>
    <row r="111" spans="1:26" ht="12.75" customHeight="1">
      <c r="A111" s="125"/>
      <c r="B111" s="123"/>
      <c r="C111" s="124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</row>
    <row r="112" spans="1:26" ht="12.75" customHeight="1">
      <c r="A112" s="125"/>
      <c r="B112" s="123"/>
      <c r="C112" s="124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</row>
    <row r="113" spans="1:26" ht="12.75" customHeight="1">
      <c r="A113" s="125"/>
      <c r="B113" s="123"/>
      <c r="C113" s="124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</row>
    <row r="114" spans="1:26" ht="12.75" customHeight="1">
      <c r="A114" s="125"/>
      <c r="B114" s="123"/>
      <c r="C114" s="124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</row>
    <row r="115" spans="1:26" ht="12.75" customHeight="1">
      <c r="A115" s="125"/>
      <c r="B115" s="123"/>
      <c r="C115" s="124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</row>
    <row r="116" spans="1:26" ht="12.75" customHeight="1">
      <c r="A116" s="125"/>
      <c r="B116" s="123"/>
      <c r="C116" s="124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</row>
    <row r="117" spans="1:26" ht="12.75" customHeight="1">
      <c r="A117" s="125"/>
      <c r="B117" s="123"/>
      <c r="C117" s="124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</row>
    <row r="118" spans="1:26" ht="12.75" customHeight="1">
      <c r="A118" s="125"/>
      <c r="B118" s="123"/>
      <c r="C118" s="124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</row>
    <row r="119" spans="1:26" ht="12.75" customHeight="1">
      <c r="A119" s="125"/>
      <c r="B119" s="123"/>
      <c r="C119" s="124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</row>
    <row r="120" spans="1:26" ht="12.75" customHeight="1">
      <c r="A120" s="125"/>
      <c r="B120" s="123"/>
      <c r="C120" s="124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</row>
    <row r="121" spans="1:26" ht="12.75" customHeight="1">
      <c r="A121" s="125"/>
      <c r="B121" s="123"/>
      <c r="C121" s="124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</row>
    <row r="122" spans="1:26" ht="12.75" customHeight="1">
      <c r="A122" s="125"/>
      <c r="B122" s="123"/>
      <c r="C122" s="124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</row>
    <row r="123" spans="1:26" ht="12.75" customHeight="1">
      <c r="A123" s="125"/>
      <c r="B123" s="123"/>
      <c r="C123" s="124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</row>
    <row r="124" spans="1:26" ht="12.75" customHeight="1">
      <c r="A124" s="125"/>
      <c r="B124" s="123"/>
      <c r="C124" s="124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</row>
    <row r="125" spans="1:26" ht="12.75" customHeight="1">
      <c r="A125" s="125"/>
      <c r="B125" s="123"/>
      <c r="C125" s="124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</row>
    <row r="126" spans="1:26" ht="12.75" customHeight="1">
      <c r="A126" s="125"/>
      <c r="B126" s="123"/>
      <c r="C126" s="124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</row>
    <row r="127" spans="1:26" ht="12.75" customHeight="1">
      <c r="A127" s="125"/>
      <c r="B127" s="123"/>
      <c r="C127" s="124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</row>
    <row r="128" spans="1:26" ht="12.75" customHeight="1">
      <c r="A128" s="125"/>
      <c r="B128" s="123"/>
      <c r="C128" s="124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</row>
    <row r="129" spans="1:26" ht="12.75" customHeight="1">
      <c r="A129" s="125"/>
      <c r="B129" s="123"/>
      <c r="C129" s="124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</row>
    <row r="130" spans="1:26" ht="12.75" customHeight="1">
      <c r="A130" s="125"/>
      <c r="B130" s="123"/>
      <c r="C130" s="124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</row>
    <row r="131" spans="1:26" ht="12.75" customHeight="1">
      <c r="A131" s="125"/>
      <c r="B131" s="123"/>
      <c r="C131" s="124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</row>
    <row r="132" spans="1:26" ht="12.75" customHeight="1">
      <c r="A132" s="125"/>
      <c r="B132" s="123"/>
      <c r="C132" s="124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</row>
    <row r="133" spans="1:26" ht="12.75" customHeight="1">
      <c r="A133" s="125"/>
      <c r="B133" s="123"/>
      <c r="C133" s="124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</row>
    <row r="134" spans="1:26" ht="12.75" customHeight="1">
      <c r="A134" s="125"/>
      <c r="B134" s="123"/>
      <c r="C134" s="124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</row>
    <row r="135" spans="1:26" ht="12.75" customHeight="1">
      <c r="A135" s="125"/>
      <c r="B135" s="123"/>
      <c r="C135" s="124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</row>
    <row r="136" spans="1:26" ht="12.75" customHeight="1">
      <c r="A136" s="125"/>
      <c r="B136" s="123"/>
      <c r="C136" s="124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</row>
    <row r="137" spans="1:26" ht="12.75" customHeight="1">
      <c r="A137" s="125"/>
      <c r="B137" s="123"/>
      <c r="C137" s="124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</row>
    <row r="138" spans="1:26" ht="12.75" customHeight="1">
      <c r="A138" s="125"/>
      <c r="B138" s="123"/>
      <c r="C138" s="124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</row>
    <row r="139" spans="1:26" ht="12.75" customHeight="1">
      <c r="A139" s="125"/>
      <c r="B139" s="123"/>
      <c r="C139" s="124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</row>
    <row r="140" spans="1:26" ht="12.75" customHeight="1">
      <c r="A140" s="125"/>
      <c r="B140" s="123"/>
      <c r="C140" s="124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</row>
    <row r="141" spans="1:26" ht="12.75" customHeight="1">
      <c r="A141" s="125"/>
      <c r="B141" s="123"/>
      <c r="C141" s="124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</row>
    <row r="142" spans="1:26" ht="12.75" customHeight="1">
      <c r="A142" s="125"/>
      <c r="B142" s="123"/>
      <c r="C142" s="124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</row>
    <row r="143" spans="1:26" ht="12.75" customHeight="1">
      <c r="A143" s="125"/>
      <c r="B143" s="123"/>
      <c r="C143" s="124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</row>
    <row r="144" spans="1:26" ht="12.75" customHeight="1">
      <c r="A144" s="125"/>
      <c r="B144" s="123"/>
      <c r="C144" s="124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</row>
    <row r="145" spans="1:26" ht="12.75" customHeight="1">
      <c r="A145" s="125"/>
      <c r="B145" s="123"/>
      <c r="C145" s="124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</row>
    <row r="146" spans="1:26" ht="12.75" customHeight="1">
      <c r="A146" s="125"/>
      <c r="B146" s="123"/>
      <c r="C146" s="124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</row>
    <row r="147" spans="1:26" ht="12.75" customHeight="1">
      <c r="A147" s="125"/>
      <c r="B147" s="123"/>
      <c r="C147" s="124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</row>
    <row r="148" spans="1:26" ht="12.75" customHeight="1">
      <c r="A148" s="125"/>
      <c r="B148" s="123"/>
      <c r="C148" s="124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</row>
    <row r="149" spans="1:26" ht="12.75" customHeight="1">
      <c r="A149" s="125"/>
      <c r="B149" s="123"/>
      <c r="C149" s="124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</row>
    <row r="150" spans="1:26" ht="12.75" customHeight="1">
      <c r="A150" s="125"/>
      <c r="B150" s="123"/>
      <c r="C150" s="124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</row>
    <row r="151" spans="1:26" ht="12.75" customHeight="1">
      <c r="A151" s="125"/>
      <c r="B151" s="123"/>
      <c r="C151" s="124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</row>
    <row r="152" spans="1:26" ht="12.75" customHeight="1">
      <c r="A152" s="125"/>
      <c r="B152" s="123"/>
      <c r="C152" s="124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</row>
    <row r="153" spans="1:26" ht="12.75" customHeight="1">
      <c r="A153" s="125"/>
      <c r="B153" s="123"/>
      <c r="C153" s="124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</row>
    <row r="154" spans="1:26" ht="12.75" customHeight="1">
      <c r="A154" s="125"/>
      <c r="B154" s="123"/>
      <c r="C154" s="124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</row>
    <row r="155" spans="1:26" ht="12.75" customHeight="1">
      <c r="A155" s="125"/>
      <c r="B155" s="123"/>
      <c r="C155" s="124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</row>
    <row r="156" spans="1:26" ht="12.75" customHeight="1">
      <c r="A156" s="125"/>
      <c r="B156" s="123"/>
      <c r="C156" s="124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</row>
    <row r="157" spans="1:26" ht="12.75" customHeight="1">
      <c r="A157" s="125"/>
      <c r="B157" s="123"/>
      <c r="C157" s="124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</row>
    <row r="158" spans="1:26" ht="12.75" customHeight="1">
      <c r="A158" s="125"/>
      <c r="B158" s="123"/>
      <c r="C158" s="124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</row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1">
    <mergeCell ref="H1:M1"/>
  </mergeCells>
  <printOptions/>
  <pageMargins left="0.3611111111111111" right="0.011805555555555555" top="1.0270833333333333" bottom="0.7493055555555556" header="0" footer="0"/>
  <pageSetup firstPageNumber="0" useFirstPageNumber="1" horizontalDpi="300" verticalDpi="300" orientation="landscape"/>
  <headerFooter alignWithMargins="0">
    <oddHeader>&amp;CΠΑΝΕΛΛΗΝΙΟ ΣΧΟΛΙΚΟ ΤΟΥΡΝΟΥΑ
 ΜΠΙΤΣ ΒΟΛΛΕΥ  
 Αποτελέσματα Αγοριών</oddHeader>
    <oddFooter>&amp;L&amp;A&amp;R&amp;D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5"/>
  <sheetViews>
    <sheetView zoomScaleSheetLayoutView="100" workbookViewId="0" topLeftCell="A1">
      <selection activeCell="A1" sqref="A1"/>
    </sheetView>
  </sheetViews>
  <sheetFormatPr defaultColWidth="12.7109375" defaultRowHeight="15" customHeight="1"/>
  <cols>
    <col min="1" max="9" width="17.7109375" style="1" customWidth="1"/>
    <col min="10" max="10" width="18.00390625" style="1" customWidth="1"/>
    <col min="11" max="30" width="9.140625" style="1" customWidth="1"/>
    <col min="31" max="16384" width="12.7109375" style="1" customWidth="1"/>
  </cols>
  <sheetData>
    <row r="1" spans="1:30" ht="12.75" customHeight="1">
      <c r="A1" s="27" t="str">
        <f>CONCATENATE(Αποτελέσματα!$E$2," ")</f>
        <v>ΒΕΝΙΟΣ / ΧΡΗΣΤΑΚΟΣ </v>
      </c>
      <c r="B1" s="28"/>
      <c r="C1" s="29"/>
      <c r="D1" s="29"/>
      <c r="E1" s="30"/>
      <c r="F1" s="30"/>
      <c r="G1" s="30"/>
      <c r="H1" s="30"/>
      <c r="I1" s="28"/>
      <c r="J1" s="28"/>
      <c r="K1" s="28"/>
      <c r="L1" s="28"/>
      <c r="M1" s="28"/>
      <c r="N1" s="28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2.75" customHeight="1">
      <c r="A2" s="31"/>
      <c r="B2" s="28"/>
      <c r="C2" s="29"/>
      <c r="D2" s="29"/>
      <c r="E2" s="30"/>
      <c r="F2" s="30"/>
      <c r="G2" s="30"/>
      <c r="H2" s="30"/>
      <c r="I2" s="28"/>
      <c r="J2" s="28"/>
      <c r="K2" s="28"/>
      <c r="L2" s="28"/>
      <c r="M2" s="28"/>
      <c r="N2" s="28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12.75" customHeight="1">
      <c r="A3" s="32" t="str">
        <f>CONCATENATE("",Αποτελέσματα!$A$2,"")</f>
        <v>1</v>
      </c>
      <c r="B3" s="33" t="str">
        <f>CONCATENATE(Αποτελέσματα!$E$10," ")</f>
        <v>ΒΕΝΙΟΣ / ΧΡΗΣΤΑΚΟΣ </v>
      </c>
      <c r="C3" s="28"/>
      <c r="D3" s="29"/>
      <c r="E3" s="30"/>
      <c r="F3" s="30"/>
      <c r="G3" s="28"/>
      <c r="H3" s="28"/>
      <c r="I3" s="28"/>
      <c r="J3" s="28"/>
      <c r="K3" s="28"/>
      <c r="L3" s="28"/>
      <c r="M3" s="28"/>
      <c r="N3" s="28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12.75" customHeight="1">
      <c r="A4" s="34" t="str">
        <f>CONCATENATE("(",Αποτελέσματα!$H$2," : ",Αποτελέσματα!$J$2,")")</f>
        <v>(2 : 0)</v>
      </c>
      <c r="B4" s="35"/>
      <c r="C4" s="28"/>
      <c r="D4" s="29"/>
      <c r="E4" s="30"/>
      <c r="F4" s="30"/>
      <c r="G4" s="28"/>
      <c r="H4" s="28"/>
      <c r="I4" s="28"/>
      <c r="J4" s="28"/>
      <c r="K4" s="28"/>
      <c r="L4" s="28"/>
      <c r="M4" s="28"/>
      <c r="N4" s="28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12.75" customHeight="1">
      <c r="A5" s="36" t="str">
        <f>CONCATENATE(Αποτελέσματα!$G$2," ")</f>
        <v>BYE </v>
      </c>
      <c r="B5" s="37"/>
      <c r="C5" s="28"/>
      <c r="D5" s="29"/>
      <c r="E5" s="28"/>
      <c r="F5" s="30"/>
      <c r="G5" s="28"/>
      <c r="H5" s="30"/>
      <c r="I5" s="28"/>
      <c r="J5" s="28"/>
      <c r="K5" s="28"/>
      <c r="L5" s="28"/>
      <c r="M5" s="28"/>
      <c r="N5" s="28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2.75" customHeight="1">
      <c r="A6" s="38"/>
      <c r="B6" s="32" t="str">
        <f>CONCATENATE("",Αποτελέσματα!$A$10,"")</f>
        <v>9</v>
      </c>
      <c r="C6" s="33" t="str">
        <f>CONCATENATE(Αποτελέσματα!$E$22," ")</f>
        <v>Νικητής Αγώνα Νο9 </v>
      </c>
      <c r="D6" s="28"/>
      <c r="E6" s="28"/>
      <c r="F6" s="28"/>
      <c r="G6" s="28"/>
      <c r="H6" s="30"/>
      <c r="I6" s="30"/>
      <c r="J6" s="28"/>
      <c r="K6" s="28"/>
      <c r="L6" s="28"/>
      <c r="M6" s="28"/>
      <c r="N6" s="28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2.75" customHeight="1">
      <c r="A7" s="27" t="str">
        <f>CONCATENATE(Αποτελέσματα!$E$3," ")</f>
        <v>ΔΑΣΚΑΛΑΚΗΣ / ΦΩΤΑΚΗΣ </v>
      </c>
      <c r="B7" s="39" t="str">
        <f>CONCATENATE("(",Αποτελέσματα!$H$10," : ",Αποτελέσματα!$J$10,")")</f>
        <v>( : )</v>
      </c>
      <c r="C7" s="35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12.75" customHeight="1">
      <c r="A8" s="31"/>
      <c r="B8" s="40"/>
      <c r="C8" s="40"/>
      <c r="D8" s="28"/>
      <c r="E8" s="41"/>
      <c r="F8" s="28"/>
      <c r="G8" s="27" t="str">
        <f>CONCATENATE(Αποτελέσματα!$G$26," ")</f>
        <v>Ηττημένος Αγώνα22 </v>
      </c>
      <c r="H8" s="30"/>
      <c r="I8" s="28"/>
      <c r="J8" s="27" t="str">
        <f>CONCATENATE(Αποτελέσματα!$G$14," ")</f>
        <v>BYE </v>
      </c>
      <c r="K8" s="28"/>
      <c r="L8" s="28"/>
      <c r="M8" s="28"/>
      <c r="N8" s="28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12.75" customHeight="1">
      <c r="A9" s="32" t="str">
        <f>CONCATENATE("",Αποτελέσματα!$A$3,"")</f>
        <v>2</v>
      </c>
      <c r="B9" s="42" t="str">
        <f>CONCATENATE(Αποτελέσματα!$G$10," ")</f>
        <v>Νικητής Αγώνα Νο2 </v>
      </c>
      <c r="C9" s="40"/>
      <c r="D9" s="29"/>
      <c r="E9" s="41" t="s">
        <v>33</v>
      </c>
      <c r="F9" s="30"/>
      <c r="G9" s="43"/>
      <c r="H9" s="28"/>
      <c r="I9" s="28"/>
      <c r="J9" s="71"/>
      <c r="K9" s="28"/>
      <c r="L9" s="28"/>
      <c r="M9" s="28"/>
      <c r="N9" s="28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12.75" customHeight="1">
      <c r="A10" s="34" t="str">
        <f>CONCATENATE("(",Αποτελέσματα!$H$3," : ",Αποτελέσματα!$J$3,")")</f>
        <v>( : )</v>
      </c>
      <c r="B10" s="44"/>
      <c r="C10" s="37"/>
      <c r="D10" s="29"/>
      <c r="E10" s="45"/>
      <c r="F10" s="30"/>
      <c r="G10" s="46"/>
      <c r="H10" s="28"/>
      <c r="I10" s="69" t="str">
        <f>CONCATENATE(Αποτελέσματα!$E$18," ")</f>
        <v>Ηττημένος Αγώνα7 </v>
      </c>
      <c r="J10" s="50" t="str">
        <f>CONCATENATE("",Αποτελέσματα!$A$14,"")</f>
        <v>13</v>
      </c>
      <c r="K10" s="28"/>
      <c r="L10" s="28"/>
      <c r="M10" s="28"/>
      <c r="N10" s="28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2.75" customHeight="1">
      <c r="A11" s="36" t="str">
        <f>CONCATENATE(Αποτελέσματα!$G$3," ")</f>
        <v>ΑΕΡΑΚΗΣ / ΑΝΔΡΙΑΔΑΚΗΣ </v>
      </c>
      <c r="B11" s="29"/>
      <c r="C11" s="42"/>
      <c r="D11" s="29"/>
      <c r="E11" s="28"/>
      <c r="F11" s="30"/>
      <c r="G11" s="47"/>
      <c r="H11" s="28"/>
      <c r="I11" s="72"/>
      <c r="J11" s="53" t="str">
        <f>CONCATENATE("(",Αποτελέσματα!$J$14," : ",Αποτελέσματα!$H$14,")")</f>
        <v>(0 : 2)</v>
      </c>
      <c r="K11" s="28"/>
      <c r="L11" s="28"/>
      <c r="M11" s="28"/>
      <c r="N11" s="28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2.75" customHeight="1">
      <c r="A12" s="38"/>
      <c r="B12" s="29"/>
      <c r="C12" s="32" t="str">
        <f>CONCATENATE("",Αποτελέσματα!$A$22,"")</f>
        <v>21</v>
      </c>
      <c r="D12" s="33" t="str">
        <f>CONCATENATE(Αποτελέσματα!$E$28," ")</f>
        <v>Νικητής Αγώνα Νο21 </v>
      </c>
      <c r="E12" s="48" t="str">
        <f>CONCATENATE("",Αποτελέσματα!$A$28,"")</f>
        <v>27</v>
      </c>
      <c r="F12" s="49" t="str">
        <f>CONCATENATE(Αποτελέσματα!$G$28," ")</f>
        <v>Νικητής Αγώνα Νο25 </v>
      </c>
      <c r="G12" s="50" t="str">
        <f>CONCATENATE("",Αποτελέσματα!$A$26,"")</f>
        <v>25</v>
      </c>
      <c r="H12" s="27" t="str">
        <f>CONCATENATE(Αποτελέσματα!$E$24," ")</f>
        <v>Νικητής Αγώνα Νο17 </v>
      </c>
      <c r="I12" s="50" t="str">
        <f>CONCATENATE("",Αποτελέσματα!$A$18,"")</f>
        <v>17</v>
      </c>
      <c r="J12" s="73" t="str">
        <f>CONCATENATE(Αποτελέσματα!$E$14," ")</f>
        <v>Ηττημένος Αγώνα7 </v>
      </c>
      <c r="K12" s="28"/>
      <c r="L12" s="28"/>
      <c r="M12" s="28"/>
      <c r="N12" s="28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12.75" customHeight="1">
      <c r="A13" s="27" t="str">
        <f>CONCATENATE(Αποτελέσματα!$E$4," ")</f>
        <v>ΧΑΣΙΚΟΣ / ΘΥΜΙΑΤΖΗΣ </v>
      </c>
      <c r="B13" s="29"/>
      <c r="C13" s="39" t="str">
        <f>CONCATENATE("(",Αποτελέσματα!$H$22," : ",Αποτελέσματα!$J$22,")")</f>
        <v>( : )</v>
      </c>
      <c r="D13" s="44"/>
      <c r="E13" s="51" t="str">
        <f>CONCATENATE("(",Αποτελέσματα!$H$28," : ",Αποτελέσματα!$J$28,")")</f>
        <v>( : )</v>
      </c>
      <c r="F13" s="52"/>
      <c r="G13" s="53" t="str">
        <f>CONCATENATE("(",Αποτελέσματα!$J$26," : ",Αποτελέσματα!$H$26,")")</f>
        <v>( : )</v>
      </c>
      <c r="H13" s="54"/>
      <c r="I13" s="53" t="str">
        <f>CONCATENATE("(",Αποτελέσματα!$H$18," : ",Αποτελέσματα!$J$18,")")</f>
        <v>( : )</v>
      </c>
      <c r="J13" s="28"/>
      <c r="K13" s="28"/>
      <c r="L13" s="28"/>
      <c r="M13" s="28"/>
      <c r="N13" s="28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2.75" customHeight="1">
      <c r="A14" s="31"/>
      <c r="B14" s="29"/>
      <c r="C14" s="40"/>
      <c r="D14" s="29"/>
      <c r="E14" s="28"/>
      <c r="F14" s="30"/>
      <c r="G14" s="55"/>
      <c r="H14" s="55"/>
      <c r="I14" s="73" t="str">
        <f>CONCATENATE(Αποτελέσματα!$G$18," ")</f>
        <v>Ηττημένος Αγώνα9 </v>
      </c>
      <c r="J14" s="28"/>
      <c r="K14" s="28"/>
      <c r="L14" s="28"/>
      <c r="M14" s="28"/>
      <c r="N14" s="28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12.75" customHeight="1">
      <c r="A15" s="32" t="str">
        <f>CONCATENATE("",Αποτελέσματα!$A$4,"")</f>
        <v>3</v>
      </c>
      <c r="B15" s="33" t="str">
        <f>CONCATENATE(Αποτελέσματα!$E$11," ")</f>
        <v>Νικητής Αγώνα Νο3 </v>
      </c>
      <c r="C15" s="40"/>
      <c r="D15" s="29"/>
      <c r="E15" s="30"/>
      <c r="F15" s="30"/>
      <c r="G15" s="55"/>
      <c r="H15" s="47"/>
      <c r="I15" s="28"/>
      <c r="J15" s="28"/>
      <c r="K15" s="28"/>
      <c r="L15" s="28"/>
      <c r="M15" s="28"/>
      <c r="N15" s="28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ht="12.75" customHeight="1">
      <c r="A16" s="34" t="str">
        <f>CONCATENATE("(",Αποτελέσματα!$H$4," : ",Αποτελέσματα!$J$4,")")</f>
        <v>( : )</v>
      </c>
      <c r="B16" s="35"/>
      <c r="C16" s="40"/>
      <c r="D16" s="29"/>
      <c r="E16" s="30"/>
      <c r="F16" s="30"/>
      <c r="G16" s="56" t="str">
        <f>CONCATENATE(Αποτελέσματα!$E$26," ")</f>
        <v>Νικητής Αγώνα Νο23 </v>
      </c>
      <c r="H16" s="50" t="str">
        <f>CONCATENATE("",Αποτελέσματα!$A$24,"")</f>
        <v>23</v>
      </c>
      <c r="I16" s="28"/>
      <c r="J16" s="27" t="str">
        <f>CONCATENATE(Αποτελέσματα!$G$15," ")</f>
        <v>Ηττημένος Αγώνα6 </v>
      </c>
      <c r="K16" s="28"/>
      <c r="L16" s="28"/>
      <c r="M16" s="28"/>
      <c r="N16" s="28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ht="12.75" customHeight="1">
      <c r="A17" s="36" t="str">
        <f>CONCATENATE(Αποτελέσματα!$G$4," ")</f>
        <v>ΠΑΠΑΔΑΚΗΣ / ΤΣΑΤΣΑΡΗΣ </v>
      </c>
      <c r="B17" s="40"/>
      <c r="C17" s="40"/>
      <c r="D17" s="29"/>
      <c r="E17" s="30"/>
      <c r="F17" s="30"/>
      <c r="G17" s="52"/>
      <c r="H17" s="53" t="str">
        <f>CONCATENATE("(",Αποτελέσματα!$H$24," : ",Αποτελέσματα!$J$24,")")</f>
        <v>( : )</v>
      </c>
      <c r="I17" s="28"/>
      <c r="J17" s="71"/>
      <c r="K17" s="28"/>
      <c r="L17" s="28"/>
      <c r="M17" s="28"/>
      <c r="N17" s="28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ht="12.75" customHeight="1">
      <c r="A18" s="57"/>
      <c r="B18" s="32" t="str">
        <f>CONCATENATE("",Αποτελέσματα!$A$11,"")</f>
        <v>10</v>
      </c>
      <c r="C18" s="42" t="str">
        <f>CONCATENATE(Αποτελέσματα!$G$22," ")</f>
        <v>Νικητής Αγώνα Νο10 </v>
      </c>
      <c r="D18" s="29"/>
      <c r="E18" s="30"/>
      <c r="F18" s="30"/>
      <c r="G18" s="30"/>
      <c r="H18" s="55"/>
      <c r="I18" s="69" t="str">
        <f>CONCATENATE(Αποτελέσματα!$E$19," ")</f>
        <v>Ηττημένος Αγώνα6 </v>
      </c>
      <c r="J18" s="50" t="str">
        <f>CONCATENATE("",Αποτελέσματα!$A$15,"")</f>
        <v>14</v>
      </c>
      <c r="K18" s="28"/>
      <c r="L18" s="28"/>
      <c r="M18" s="28"/>
      <c r="N18" s="28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ht="12.75" customHeight="1">
      <c r="A19" s="27" t="str">
        <f>CONCATENATE(Αποτελέσματα!$E$5," ")</f>
        <v>BYE </v>
      </c>
      <c r="B19" s="39" t="str">
        <f>CONCATENATE("(",Αποτελέσματα!$H$11," : ",Αποτελέσματα!$J$11,")")</f>
        <v>( : )</v>
      </c>
      <c r="C19" s="44"/>
      <c r="D19" s="29"/>
      <c r="E19" s="30"/>
      <c r="F19" s="30"/>
      <c r="G19" s="30"/>
      <c r="H19" s="55"/>
      <c r="I19" s="72"/>
      <c r="J19" s="53" t="str">
        <f>CONCATENATE("(",Αποτελέσματα!$J$15," : ",Αποτελέσματα!$H$15,")")</f>
        <v>(2 : 0)</v>
      </c>
      <c r="K19" s="28"/>
      <c r="L19" s="28"/>
      <c r="M19" s="28"/>
      <c r="N19" s="28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ht="12.75" customHeight="1">
      <c r="A20" s="31"/>
      <c r="B20" s="40"/>
      <c r="C20" s="28"/>
      <c r="D20" s="30"/>
      <c r="E20" s="49" t="str">
        <f>CONCATENATE(Αποτελέσματα!$E$30," ")</f>
        <v>Νικητής Αγώνα Νο27 </v>
      </c>
      <c r="F20" s="58"/>
      <c r="G20" s="58"/>
      <c r="H20" s="46" t="str">
        <f>CONCATENATE(Αποτελέσματα!$G$24," ")</f>
        <v>Νικητής Αγώνα Νο18 </v>
      </c>
      <c r="I20" s="50" t="str">
        <f>CONCATENATE("",Αποτελέσματα!$A$19,"")</f>
        <v>18</v>
      </c>
      <c r="J20" s="73" t="str">
        <f>CONCATENATE(Αποτελέσματα!$E$15," ")</f>
        <v>ΚΑΖΑΖΗΣ / ΚΑΖΑΖΗΣ </v>
      </c>
      <c r="K20" s="28"/>
      <c r="L20" s="28"/>
      <c r="M20" s="28"/>
      <c r="N20" s="28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30" ht="12.75" customHeight="1">
      <c r="A21" s="32" t="str">
        <f>CONCATENATE("",Αποτελέσματα!$A$5,"")</f>
        <v>4</v>
      </c>
      <c r="B21" s="42" t="str">
        <f>CONCATENATE(Αποτελέσματα!$G$11," ")</f>
        <v>ΣΟΥΜΕΛΙΔΗΣ / ΚΑΛΑΙΤΖΗΣ </v>
      </c>
      <c r="C21" s="30"/>
      <c r="D21" s="29"/>
      <c r="E21" s="54"/>
      <c r="F21" s="58"/>
      <c r="G21" s="58"/>
      <c r="H21" s="52"/>
      <c r="I21" s="53" t="str">
        <f>CONCATENATE("(",Αποτελέσματα!$H$19," : ",Αποτελέσματα!$J$19,")")</f>
        <v>( : )</v>
      </c>
      <c r="J21" s="28"/>
      <c r="K21" s="28"/>
      <c r="L21" s="28"/>
      <c r="M21" s="28"/>
      <c r="N21" s="28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1:30" ht="12.75" customHeight="1">
      <c r="A22" s="34" t="str">
        <f>CONCATENATE("(",Αποτελέσματα!$H$5," : ",Αποτελέσματα!$J$5,")")</f>
        <v>(0 : 2)</v>
      </c>
      <c r="B22" s="44"/>
      <c r="C22" s="30"/>
      <c r="D22" s="59" t="s">
        <v>34</v>
      </c>
      <c r="E22" s="60" t="s">
        <v>35</v>
      </c>
      <c r="F22" s="58"/>
      <c r="G22" s="58"/>
      <c r="H22" s="28"/>
      <c r="I22" s="73" t="str">
        <f>CONCATENATE(Αποτελέσματα!$G$19," ")</f>
        <v>Ηττημένος Αγώνα10 </v>
      </c>
      <c r="J22" s="28"/>
      <c r="K22" s="28"/>
      <c r="L22" s="28"/>
      <c r="M22" s="28"/>
      <c r="N22" s="28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ht="12.75" customHeight="1">
      <c r="A23" s="36" t="str">
        <f>CONCATENATE(Αποτελέσματα!$G$5," ")</f>
        <v>ΣΟΥΜΕΛΙΔΗΣ / ΚΑΛΑΙΤΖΗΣ </v>
      </c>
      <c r="B23" s="28"/>
      <c r="C23" s="30"/>
      <c r="D23" s="61"/>
      <c r="E23" s="60"/>
      <c r="F23" s="58"/>
      <c r="G23" s="58"/>
      <c r="H23" s="28"/>
      <c r="I23" s="28"/>
      <c r="J23" s="28"/>
      <c r="K23" s="28"/>
      <c r="L23" s="28"/>
      <c r="M23" s="28"/>
      <c r="N23" s="28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ht="12.75" customHeight="1">
      <c r="A24" s="28"/>
      <c r="B24" s="29"/>
      <c r="C24" s="30"/>
      <c r="D24" s="62" t="str">
        <f>IF(Αποτελέσματα!$H$30=Αποτελέσματα!$J$30,CONCATENATE("Νικητής Αγώνα Νο",$E$24),IF(Αποτελέσματα!$H$30&gt;Αποτελέσματα!$J$30,Αποτελέσματα!$E$30,Αποτελέσματα!$G$30))</f>
        <v>Νικητής Αγώνα Νο29</v>
      </c>
      <c r="E24" s="63" t="str">
        <f>CONCATENATE("",Αποτελέσματα!$A$30,"")</f>
        <v>29</v>
      </c>
      <c r="F24" s="58"/>
      <c r="G24" s="58"/>
      <c r="H24" s="30"/>
      <c r="I24" s="28"/>
      <c r="J24" s="28"/>
      <c r="K24" s="28"/>
      <c r="L24" s="28"/>
      <c r="M24" s="28"/>
      <c r="N24" s="28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ht="12.75" customHeight="1">
      <c r="A25" s="27" t="str">
        <f>CONCATENATE(Αποτελέσματα!$E$6," ")</f>
        <v>ΚΑΖΑΖΗΣ / ΚΑΖΑΖΗΣ </v>
      </c>
      <c r="B25" s="28"/>
      <c r="C25" s="30"/>
      <c r="D25" s="29"/>
      <c r="E25" s="60" t="str">
        <f>CONCATENATE("(",Αποτελέσματα!$H$30," : ",Αποτελέσματα!$J$30,")")</f>
        <v>( : )</v>
      </c>
      <c r="F25" s="58"/>
      <c r="G25" s="58"/>
      <c r="H25" s="30"/>
      <c r="I25" s="28"/>
      <c r="J25" s="28"/>
      <c r="K25" s="28"/>
      <c r="L25" s="28"/>
      <c r="M25" s="28"/>
      <c r="N25" s="28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ht="12.75" customHeight="1">
      <c r="A26" s="31"/>
      <c r="B26" s="28"/>
      <c r="C26" s="30"/>
      <c r="D26" s="29"/>
      <c r="E26" s="64"/>
      <c r="F26" s="58"/>
      <c r="G26" s="58"/>
      <c r="H26" s="28"/>
      <c r="I26" s="28"/>
      <c r="J26" s="28"/>
      <c r="K26" s="28"/>
      <c r="L26" s="28"/>
      <c r="M26" s="28"/>
      <c r="N26" s="28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ht="12.75" customHeight="1">
      <c r="A27" s="32" t="str">
        <f>CONCATENATE("",Αποτελέσματα!$A$6,"")</f>
        <v>5</v>
      </c>
      <c r="B27" s="27" t="str">
        <f>CONCATENATE(Αποτελέσματα!$E$12," ")</f>
        <v>ΓΚΙΝΙ / ΚΛΩΝΤΖΑΣ </v>
      </c>
      <c r="C27" s="30"/>
      <c r="D27" s="28"/>
      <c r="E27" s="60"/>
      <c r="F27" s="58"/>
      <c r="G27" s="58"/>
      <c r="H27" s="30"/>
      <c r="I27" s="28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ht="12.75" customHeight="1">
      <c r="A28" s="34" t="str">
        <f>CONCATENATE("(",Αποτελέσματα!$H$6," : ",Αποτελέσματα!$J$6,")")</f>
        <v>(0 : 2)</v>
      </c>
      <c r="B28" s="35"/>
      <c r="C28" s="30"/>
      <c r="D28" s="28"/>
      <c r="E28" s="65" t="str">
        <f>CONCATENATE(Αποτελέσματα!$G$30," ")</f>
        <v>Νικητής Αγώνα Νο28 </v>
      </c>
      <c r="F28" s="58"/>
      <c r="G28" s="58"/>
      <c r="H28" s="28"/>
      <c r="I28" s="30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ht="12.75" customHeight="1">
      <c r="A29" s="36" t="str">
        <f>CONCATENATE(Αποτελέσματα!$G$6," ")</f>
        <v>ΓΚΙΝΙ / ΚΛΩΝΤΖΑΣ </v>
      </c>
      <c r="B29" s="40"/>
      <c r="C29" s="28"/>
      <c r="D29" s="29"/>
      <c r="E29" s="30"/>
      <c r="F29" s="30"/>
      <c r="G29" s="28"/>
      <c r="H29" s="30"/>
      <c r="I29" s="30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ht="12.75" customHeight="1">
      <c r="A30" s="28"/>
      <c r="B30" s="32" t="str">
        <f>CONCATENATE("",Αποτελέσματα!$A$12,"")</f>
        <v>11</v>
      </c>
      <c r="C30" s="27" t="str">
        <f>CONCATENATE(Αποτελέσματα!$E$23," ")</f>
        <v>Νικητής Αγώνα Νο11 </v>
      </c>
      <c r="D30" s="28"/>
      <c r="E30" s="30"/>
      <c r="F30" s="28"/>
      <c r="G30" s="28"/>
      <c r="H30" s="28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ht="12.75" customHeight="1">
      <c r="A31" s="27" t="str">
        <f>CONCATENATE(Αποτελέσματα!$E$7," ")</f>
        <v>ΔΡΑΜΙΤΙΝΟΣ / ΤΖΙΡΑΚΗΣ </v>
      </c>
      <c r="B31" s="39" t="str">
        <f>CONCATENATE("(",Αποτελέσματα!$H$12," : ",Αποτελέσματα!$J$12,")")</f>
        <v>( : )</v>
      </c>
      <c r="C31" s="35"/>
      <c r="D31" s="28"/>
      <c r="E31" s="30"/>
      <c r="F31" s="28"/>
      <c r="G31" s="30"/>
      <c r="H31" s="28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ht="12.75" customHeight="1">
      <c r="A32" s="31"/>
      <c r="B32" s="40"/>
      <c r="C32" s="40"/>
      <c r="D32" s="29"/>
      <c r="E32" s="30"/>
      <c r="F32" s="30"/>
      <c r="G32" s="27" t="str">
        <f>CONCATENATE(Αποτελέσματα!$G$27," ")</f>
        <v>Ηττημένος Αγώνα21 </v>
      </c>
      <c r="H32" s="30"/>
      <c r="I32" s="28"/>
      <c r="J32" s="27" t="str">
        <f>CONCATENATE(Αποτελέσματα!$G$16," ")</f>
        <v>BYE </v>
      </c>
      <c r="K32" s="28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ht="12.75" customHeight="1">
      <c r="A33" s="32" t="str">
        <f>CONCATENATE("",Αποτελέσματα!$A$7,"")</f>
        <v>6</v>
      </c>
      <c r="B33" s="36" t="str">
        <f>CONCATENATE(Αποτελέσματα!$G$12," ")</f>
        <v>Νικητής Αγώνα Νο6 </v>
      </c>
      <c r="C33" s="40"/>
      <c r="D33" s="29"/>
      <c r="E33" s="30"/>
      <c r="F33" s="30"/>
      <c r="G33" s="43"/>
      <c r="H33" s="30"/>
      <c r="I33" s="28"/>
      <c r="J33" s="71"/>
      <c r="K33" s="28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ht="12.75" customHeight="1">
      <c r="A34" s="34" t="str">
        <f>CONCATENATE("(",Αποτελέσματα!$H$7," : ",Αποτελέσματα!$J$7,")")</f>
        <v>( : )</v>
      </c>
      <c r="B34" s="44"/>
      <c r="C34" s="37"/>
      <c r="D34" s="29"/>
      <c r="E34" s="30"/>
      <c r="F34" s="30"/>
      <c r="G34" s="46"/>
      <c r="H34" s="30"/>
      <c r="I34" s="69" t="str">
        <f>CONCATENATE(Αποτελέσματα!$E$20," ")</f>
        <v>Ηττημένος Αγώνα3 </v>
      </c>
      <c r="J34" s="50" t="str">
        <f>CONCATENATE("",Αποτελέσματα!$A$16,"")</f>
        <v>15</v>
      </c>
      <c r="K34" s="28"/>
      <c r="L34" s="28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2.75" customHeight="1">
      <c r="A35" s="36" t="str">
        <f>CONCATENATE(Αποτελέσματα!$G$7," ")</f>
        <v>ΚΙΟΣΤΕΡΑΚΗΣ / ΣΦΑΚΙΑΝΑΚΗΣ </v>
      </c>
      <c r="B35" s="28"/>
      <c r="C35" s="37"/>
      <c r="D35" s="29"/>
      <c r="E35" s="66"/>
      <c r="F35" s="30"/>
      <c r="G35" s="55"/>
      <c r="H35" s="28"/>
      <c r="I35" s="72"/>
      <c r="J35" s="53" t="str">
        <f>CONCATENATE("(",Αποτελέσματα!$J$16," : ",Αποτελέσματα!$H$16,")")</f>
        <v>(0 : 2)</v>
      </c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ht="12.75" customHeight="1">
      <c r="A36" s="57"/>
      <c r="B36" s="28"/>
      <c r="C36" s="32" t="str">
        <f>CONCATENATE("",Αποτελέσματα!$A$23,"")</f>
        <v>22</v>
      </c>
      <c r="D36" s="65" t="str">
        <f>CONCATENATE(Αποτελέσματα!$E$29," ")</f>
        <v>Νικητής Αγώνα Νο22 </v>
      </c>
      <c r="E36" s="67" t="str">
        <f>CONCATENATE("",Αποτελέσματα!$A$29,"")</f>
        <v>28</v>
      </c>
      <c r="F36" s="49" t="str">
        <f>CONCATENATE(Αποτελέσματα!$G$29," ")</f>
        <v>Νικητής Αγώνα Νο26 </v>
      </c>
      <c r="G36" s="50" t="str">
        <f>CONCATENATE("",Αποτελέσματα!$A$27,"")</f>
        <v>26</v>
      </c>
      <c r="H36" s="28"/>
      <c r="I36" s="50" t="str">
        <f>CONCATENATE("",Αποτελέσματα!$A$20,"")</f>
        <v>19</v>
      </c>
      <c r="J36" s="73" t="str">
        <f>CONCATENATE(Αποτελέσματα!$E$16," ")</f>
        <v>Ηττημένος Αγώνα3 </v>
      </c>
      <c r="K36" s="28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ht="12.75" customHeight="1">
      <c r="A37" s="27" t="str">
        <f>CONCATENATE(Αποτελέσματα!$E$8," ")</f>
        <v>ΛΟΥΛΑΚΑΚΗΣ / ΔΑΜΙΑΝΑΚΗΣ </v>
      </c>
      <c r="B37" s="29"/>
      <c r="C37" s="39" t="str">
        <f>CONCATENATE("(",Αποτελέσματα!$H$23," : ",Αποτελέσματα!$J$23,")")</f>
        <v>( : )</v>
      </c>
      <c r="D37" s="44"/>
      <c r="E37" s="68" t="str">
        <f>CONCATENATE("(",Αποτελέσματα!$H$29," : ",Αποτελέσματα!$J$29,")")</f>
        <v>( : )</v>
      </c>
      <c r="F37" s="52"/>
      <c r="G37" s="53" t="str">
        <f>CONCATENATE("(",Αποτελέσματα!$J$27," : ",Αποτελέσματα!$H$27,")")</f>
        <v>( : )</v>
      </c>
      <c r="H37" s="69" t="str">
        <f>CONCATENATE(Αποτελέσματα!$E$25," ")</f>
        <v>Νικητής Αγώνα Νο19 </v>
      </c>
      <c r="I37" s="53" t="str">
        <f>CONCATENATE("(",Αποτελέσματα!$H$20," : ",Αποτελέσματα!$J$20,")")</f>
        <v>( : )</v>
      </c>
      <c r="J37" s="30"/>
      <c r="K37" s="28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ht="12.75" customHeight="1">
      <c r="A38" s="31"/>
      <c r="B38" s="29"/>
      <c r="C38" s="40"/>
      <c r="D38" s="29"/>
      <c r="E38" s="28"/>
      <c r="F38" s="30"/>
      <c r="G38" s="55"/>
      <c r="H38" s="55"/>
      <c r="I38" s="73" t="str">
        <f>CONCATENATE(Αποτελέσματα!$G$20," ")</f>
        <v>Ηττημένος Αγώνα11 </v>
      </c>
      <c r="J38" s="28"/>
      <c r="K38" s="28"/>
      <c r="L38" s="2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2.75" customHeight="1">
      <c r="A39" s="32" t="str">
        <f>CONCATENATE("",Αποτελέσματα!$A$8,"")</f>
        <v>7</v>
      </c>
      <c r="B39" s="27" t="str">
        <f>CONCATENATE(Αποτελέσματα!$E$13," ")</f>
        <v>Νικητής Αγώνα Νο7 </v>
      </c>
      <c r="C39" s="40"/>
      <c r="D39" s="29"/>
      <c r="E39" s="41" t="s">
        <v>36</v>
      </c>
      <c r="F39" s="30"/>
      <c r="G39" s="55"/>
      <c r="H39" s="55"/>
      <c r="I39" s="30"/>
      <c r="J39" s="28"/>
      <c r="K39" s="28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ht="12.75" customHeight="1">
      <c r="A40" s="34" t="str">
        <f>CONCATENATE("(",Αποτελέσματα!$H$8," : ",Αποτελέσματα!$J$8,")")</f>
        <v>( : )</v>
      </c>
      <c r="B40" s="35"/>
      <c r="C40" s="40"/>
      <c r="D40" s="28"/>
      <c r="E40" s="41"/>
      <c r="F40" s="28"/>
      <c r="G40" s="56" t="str">
        <f>CONCATENATE(Αποτελέσματα!$E$27," ")</f>
        <v>Νικητής Αγώνα Νο24 </v>
      </c>
      <c r="H40" s="50" t="str">
        <f>CONCATENATE("",Αποτελέσματα!$A$25,"")</f>
        <v>24</v>
      </c>
      <c r="I40" s="28"/>
      <c r="J40" s="69" t="str">
        <f>CONCATENATE(Αποτελέσματα!$G$17," ")</f>
        <v>Ηττημένος Αγώνα2 </v>
      </c>
      <c r="K40" s="28"/>
      <c r="L40" s="28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ht="12.75" customHeight="1">
      <c r="A41" s="36" t="str">
        <f>CONCATENATE(Αποτελέσματα!$G$8," ")</f>
        <v>ΛΙΣΙΤΣΚΑΣ / ΝΙΚΟΛΑΚΑΚΗΣ </v>
      </c>
      <c r="B41" s="40"/>
      <c r="C41" s="40"/>
      <c r="D41" s="28"/>
      <c r="E41" s="28"/>
      <c r="F41" s="28"/>
      <c r="G41" s="52"/>
      <c r="H41" s="53" t="str">
        <f>CONCATENATE("(",Αποτελέσματα!$H$25," : ",Αποτελέσματα!$J$25,")")</f>
        <v>( : )</v>
      </c>
      <c r="I41" s="28"/>
      <c r="J41" s="47"/>
      <c r="K41" s="28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ht="12.75" customHeight="1">
      <c r="A42" s="57"/>
      <c r="B42" s="32" t="str">
        <f>CONCATENATE("",Αποτελέσματα!$A$13,"")</f>
        <v>12</v>
      </c>
      <c r="C42" s="36" t="str">
        <f>CONCATENATE(Αποτελέσματα!$G$23," ")</f>
        <v>Νικητής Αγώνα Νο12 </v>
      </c>
      <c r="D42" s="28"/>
      <c r="E42" s="28"/>
      <c r="F42" s="28"/>
      <c r="G42" s="28"/>
      <c r="H42" s="55"/>
      <c r="I42" s="69" t="str">
        <f>CONCATENATE(Αποτελέσματα!$E$21," ")</f>
        <v>Ηττημένος Αγώνα2 </v>
      </c>
      <c r="J42" s="50" t="str">
        <f>CONCATENATE("",Αποτελέσματα!$A$17,"")</f>
        <v>16</v>
      </c>
      <c r="K42" s="28"/>
      <c r="L42" s="2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ht="12.75" customHeight="1">
      <c r="A43" s="27" t="str">
        <f>CONCATENATE(Αποτελέσματα!$E$9," ")</f>
        <v>BYE </v>
      </c>
      <c r="B43" s="39" t="str">
        <f>CONCATENATE("(",Αποτελέσματα!$H$13," : ",Αποτελέσματα!$J$13,")")</f>
        <v>( : )</v>
      </c>
      <c r="C43" s="44"/>
      <c r="D43" s="28"/>
      <c r="E43" s="28"/>
      <c r="F43" s="28"/>
      <c r="G43" s="28"/>
      <c r="H43" s="55"/>
      <c r="I43" s="72"/>
      <c r="J43" s="53" t="str">
        <f>CONCATENATE("(",Αποτελέσματα!$J$17," : ",Αποτελέσματα!$H$17,")")</f>
        <v>(2 : 0)</v>
      </c>
      <c r="K43" s="28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ht="12.75" customHeight="1">
      <c r="A44" s="31"/>
      <c r="B44" s="40"/>
      <c r="C44" s="28"/>
      <c r="D44" s="28"/>
      <c r="E44" s="28"/>
      <c r="F44" s="28"/>
      <c r="G44" s="28"/>
      <c r="H44" s="46" t="str">
        <f>CONCATENATE(Αποτελέσματα!$G$25," ")</f>
        <v>Νικητής Αγώνα Νο20 </v>
      </c>
      <c r="I44" s="50" t="str">
        <f>CONCATENATE("",Αποτελέσματα!$A$21,"")</f>
        <v>20</v>
      </c>
      <c r="J44" s="73" t="str">
        <f>CONCATENATE(Αποτελέσματα!$E$17," ")</f>
        <v>BYE </v>
      </c>
      <c r="K44" s="28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ht="12.75" customHeight="1">
      <c r="A45" s="32" t="str">
        <f>CONCATENATE("",Αποτελέσματα!$A$9,"")</f>
        <v>8</v>
      </c>
      <c r="B45" s="36" t="str">
        <f>CONCATENATE(Αποτελέσματα!$G$13," ")</f>
        <v>ΓΑΛΙΑΚΗΣ  / ΓΑΛΙΑΚΗΣ </v>
      </c>
      <c r="C45" s="29"/>
      <c r="D45" s="29"/>
      <c r="E45" s="28"/>
      <c r="F45" s="30"/>
      <c r="G45" s="30"/>
      <c r="H45" s="52"/>
      <c r="I45" s="53" t="str">
        <f>CONCATENATE("(",Αποτελέσματα!$H$21," : ",Αποτελέσματα!$J$21,")")</f>
        <v>( : )</v>
      </c>
      <c r="J45" s="28"/>
      <c r="K45" s="28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ht="12.75" customHeight="1">
      <c r="A46" s="34" t="str">
        <f>CONCATENATE("(",Αποτελέσματα!$H$9," : ",Αποτελέσματα!$J$9,")")</f>
        <v>(0 : 2)</v>
      </c>
      <c r="B46" s="44"/>
      <c r="C46" s="29"/>
      <c r="D46" s="29"/>
      <c r="E46" s="28"/>
      <c r="F46" s="30"/>
      <c r="G46" s="30"/>
      <c r="H46" s="28"/>
      <c r="I46" s="73" t="str">
        <f>CONCATENATE(Αποτελέσματα!$G$21," ")</f>
        <v>Ηττημένος Αγώνα12 </v>
      </c>
      <c r="J46" s="28"/>
      <c r="K46" s="28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1:30" ht="12.75" customHeight="1">
      <c r="A47" s="36" t="str">
        <f>CONCATENATE(Αποτελέσματα!$G$9," ")</f>
        <v>ΓΑΛΙΑΚΗΣ  / ΓΑΛΙΑΚΗΣ </v>
      </c>
      <c r="B47" s="28"/>
      <c r="C47" s="29"/>
      <c r="D47" s="29"/>
      <c r="E47" s="30"/>
      <c r="F47" s="30"/>
      <c r="G47" s="30"/>
      <c r="H47" s="28"/>
      <c r="I47" s="28"/>
      <c r="J47" s="28"/>
      <c r="K47" s="28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ht="12.75" customHeight="1">
      <c r="A48" s="28"/>
      <c r="B48" s="28"/>
      <c r="C48" s="28"/>
      <c r="D48" s="29"/>
      <c r="E48" s="30"/>
      <c r="F48" s="30"/>
      <c r="G48" s="30"/>
      <c r="H48" s="28"/>
      <c r="I48" s="28"/>
      <c r="J48" s="28"/>
      <c r="K48" s="28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ht="12.75" customHeight="1">
      <c r="A49" s="45"/>
      <c r="B49" s="45"/>
      <c r="C49" s="45"/>
      <c r="D49" s="45"/>
      <c r="E49" s="49"/>
      <c r="F49" s="49"/>
      <c r="G49" s="70"/>
      <c r="H49" s="45"/>
      <c r="I49" s="49"/>
      <c r="J49" s="4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ht="11.2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0" ht="11.2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:30" ht="11.2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0" ht="11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1:30" ht="11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30" ht="11.2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1:30" ht="11.2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1:30" ht="11.2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1:30" ht="11.2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59" spans="1:30" ht="11.2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1:30" ht="11.2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</row>
    <row r="61" spans="1:30" ht="11.2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</row>
    <row r="62" spans="1:30" ht="11.2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3" spans="1:30" ht="11.2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:30" ht="11.2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spans="1:30" ht="11.2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1:30" ht="11.2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1:30" ht="11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1:30" ht="11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:30" ht="11.2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</row>
    <row r="70" spans="1:30" ht="11.2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</row>
    <row r="71" spans="1:30" ht="11.2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</row>
    <row r="72" spans="1:30" ht="11.2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</row>
    <row r="73" spans="1:30" ht="11.2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</row>
    <row r="74" spans="1:30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</row>
    <row r="75" spans="1:30" ht="11.2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</row>
    <row r="76" spans="1:30" ht="11.2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</row>
    <row r="77" spans="1:30" ht="11.2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</row>
    <row r="78" spans="1:30" ht="11.2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</row>
    <row r="79" spans="1:30" ht="11.2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</row>
    <row r="80" spans="1:30" ht="11.2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</row>
    <row r="81" spans="1:30" ht="11.2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</row>
    <row r="82" spans="1:30" ht="11.2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</row>
    <row r="83" spans="1:30" ht="11.2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  <row r="84" spans="1:30" ht="11.2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</row>
    <row r="85" spans="1:30" ht="11.2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</row>
    <row r="86" spans="1:30" ht="11.2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</row>
    <row r="87" spans="1:30" ht="11.2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</row>
    <row r="88" spans="1:30" ht="11.2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</row>
    <row r="89" spans="1:30" ht="11.2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</row>
    <row r="90" spans="1:30" ht="11.2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</row>
    <row r="91" spans="1:30" ht="11.2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</row>
    <row r="92" spans="1:30" ht="11.2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</row>
    <row r="93" spans="1:30" ht="11.2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</row>
    <row r="94" spans="1:30" ht="11.2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</row>
    <row r="95" spans="1:30" ht="11.2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</row>
    <row r="96" spans="1:30" ht="11.2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</row>
    <row r="97" spans="1:30" ht="11.2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</row>
    <row r="98" spans="1:30" ht="11.2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</row>
    <row r="99" spans="1:30" ht="11.2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</row>
    <row r="100" spans="1:30" ht="11.2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</row>
    <row r="101" spans="1:30" ht="11.2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</row>
    <row r="102" spans="1:30" ht="11.2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</row>
    <row r="103" spans="1:30" ht="11.2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</row>
    <row r="104" spans="1:30" ht="11.2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</row>
    <row r="105" spans="1:30" ht="11.2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</row>
    <row r="106" spans="1:30" ht="11.2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</row>
    <row r="107" spans="1:30" ht="11.2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</row>
    <row r="108" spans="1:30" ht="11.2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</row>
    <row r="109" spans="1:30" ht="11.2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</row>
    <row r="110" spans="1:30" ht="11.2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</row>
    <row r="111" spans="1:30" ht="11.2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</row>
    <row r="112" spans="1:30" ht="11.2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</row>
    <row r="113" spans="1:30" ht="11.2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</row>
    <row r="114" spans="1:30" ht="11.2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</row>
    <row r="115" spans="1:30" ht="11.2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</row>
    <row r="116" spans="1:30" ht="11.2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</row>
    <row r="117" spans="1:30" ht="11.2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</row>
    <row r="118" spans="1:30" ht="11.2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</row>
    <row r="119" spans="1:30" ht="11.2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</row>
    <row r="120" spans="1:30" ht="11.2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</row>
    <row r="121" spans="1:30" ht="11.2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</row>
    <row r="122" spans="1:30" ht="11.2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</row>
    <row r="123" spans="1:30" ht="11.2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</row>
    <row r="124" spans="1:30" ht="11.2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</row>
    <row r="125" spans="1:30" ht="11.2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</row>
    <row r="126" spans="1:30" ht="11.2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</row>
    <row r="127" spans="1:30" ht="11.2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</row>
    <row r="128" spans="1:30" ht="11.2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</row>
    <row r="129" spans="1:30" ht="11.2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</row>
    <row r="130" spans="1:30" ht="11.2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</row>
    <row r="131" spans="1:30" ht="11.2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</row>
    <row r="132" spans="1:30" ht="11.2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</row>
    <row r="133" spans="1:30" ht="11.2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</row>
    <row r="134" spans="1:30" ht="11.2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</row>
    <row r="135" spans="1:30" ht="11.2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</row>
    <row r="136" spans="1:30" ht="11.2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</row>
    <row r="137" spans="1:30" ht="11.2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</row>
    <row r="138" spans="1:30" ht="11.2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</row>
    <row r="139" spans="1:30" ht="11.2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1:30" ht="11.2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</row>
    <row r="141" spans="1:30" ht="11.2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</row>
    <row r="142" spans="1:30" ht="11.2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</row>
    <row r="143" spans="1:30" ht="11.2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</row>
    <row r="144" spans="1:30" ht="11.2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</row>
    <row r="145" spans="1:30" ht="11.2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</row>
    <row r="146" spans="1:30" ht="11.2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</row>
    <row r="147" spans="1:30" ht="11.2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</row>
    <row r="148" spans="1:30" ht="11.2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</row>
    <row r="149" spans="1:30" ht="11.2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</row>
    <row r="150" spans="1:30" ht="11.2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</row>
    <row r="151" spans="1:30" ht="11.2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</row>
    <row r="152" spans="1:30" ht="11.2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</row>
    <row r="153" spans="1:30" ht="11.2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</row>
    <row r="154" spans="1:30" ht="11.2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</row>
    <row r="155" spans="1:30" ht="11.2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</row>
    <row r="156" spans="1:30" ht="11.2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</row>
    <row r="157" spans="1:30" ht="11.2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</row>
    <row r="158" spans="1:30" ht="11.2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</row>
    <row r="159" spans="1:30" ht="11.2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</row>
    <row r="160" spans="1:30" ht="11.2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</row>
    <row r="161" spans="1:30" ht="11.2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</row>
    <row r="162" spans="1:30" ht="11.2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</row>
    <row r="163" spans="1:30" ht="11.2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</row>
    <row r="164" spans="1:30" ht="11.2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</row>
    <row r="165" spans="1:30" ht="11.2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</row>
    <row r="166" spans="1:30" ht="11.2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</row>
    <row r="167" spans="1:30" ht="11.2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</row>
    <row r="168" spans="1:30" ht="11.2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</row>
    <row r="169" spans="1:30" ht="11.2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</row>
    <row r="170" spans="1:30" ht="11.2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</row>
    <row r="171" spans="1:30" ht="11.2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</row>
    <row r="172" spans="1:30" ht="11.2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</row>
    <row r="173" spans="1:30" ht="11.2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</row>
    <row r="174" spans="1:30" ht="11.2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</row>
    <row r="175" spans="1:30" ht="11.2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</row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</sheetData>
  <sheetProtection selectLockedCells="1" selectUnlockedCells="1"/>
  <printOptions/>
  <pageMargins left="0.7" right="0.7" top="0.75" bottom="0.75" header="0" footer="0"/>
  <pageSetup firstPageNumber="0" useFirstPageNumber="1" horizontalDpi="300" verticalDpi="300" orientation="landscape"/>
  <headerFooter alignWithMargins="0">
    <oddHeader>&amp;CΠΑΝΕΛΛΗΝΙΟ ΠΡΩΤΑΘΛΗΜΑ ΒΕΑCH VOLLEY 2002 ΤΟΥΡΝΟΥΑ STAR CUP *** ΒΕΛΙΚΑΣ Ταμπλό Αντρών</oddHeader>
    <oddFooter>&amp;L&amp;A&amp;R&amp;D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SheetLayoutView="100" workbookViewId="0" topLeftCell="A1">
      <selection activeCell="A1" sqref="A1"/>
    </sheetView>
  </sheetViews>
  <sheetFormatPr defaultColWidth="12.7109375" defaultRowHeight="15" customHeight="1"/>
  <cols>
    <col min="1" max="1" width="3.00390625" style="1" customWidth="1"/>
    <col min="2" max="2" width="25.7109375" style="1" customWidth="1"/>
    <col min="3" max="3" width="9.140625" style="1" customWidth="1"/>
    <col min="4" max="6" width="8.7109375" style="1" customWidth="1"/>
    <col min="7" max="26" width="8.00390625" style="1" customWidth="1"/>
    <col min="27" max="16384" width="12.7109375" style="1" customWidth="1"/>
  </cols>
  <sheetData>
    <row r="1" spans="1:26" ht="47.25" customHeight="1">
      <c r="A1" s="2" t="s">
        <v>37</v>
      </c>
      <c r="B1" s="3" t="s">
        <v>38</v>
      </c>
      <c r="C1" s="4" t="s">
        <v>39</v>
      </c>
      <c r="D1" s="5" t="s">
        <v>40</v>
      </c>
      <c r="E1" s="5" t="s">
        <v>41</v>
      </c>
      <c r="F1" s="6" t="s">
        <v>42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>
      <c r="A2" s="8">
        <v>1</v>
      </c>
      <c r="B2" s="9" t="str">
        <f>IF(Αποτελέσματα!$H$30=Αποτελέσματα!$J$30,"1η θέση",IF(Αποτελέσματα!$H$30&gt;Αποτελέσματα!$J$30,Αποτελέσματα!$E$30,Αποτελέσματα!$G$30))</f>
        <v>1η θέση</v>
      </c>
      <c r="C2" s="10"/>
      <c r="D2" s="11">
        <f aca="true" t="shared" si="0" ref="D2:D17">SUM(C2/2)</f>
        <v>0</v>
      </c>
      <c r="E2" s="12"/>
      <c r="F2" s="13">
        <f aca="true" t="shared" si="1" ref="F2:F17">SUM(E2/2)</f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>
      <c r="A3" s="8">
        <f>SUM(A2,1)</f>
        <v>2</v>
      </c>
      <c r="B3" s="9" t="str">
        <f>IF(Αποτελέσματα!$H$30=Αποτελέσματα!$J$30,"2η θέση",IF(Αποτελέσματα!$H$30&lt;Αποτελέσματα!$J$30,Αποτελέσματα!$E$30,Αποτελέσματα!$G$30))</f>
        <v>2η θέση</v>
      </c>
      <c r="C3" s="14"/>
      <c r="D3" s="15">
        <f t="shared" si="0"/>
        <v>0</v>
      </c>
      <c r="E3" s="16"/>
      <c r="F3" s="17">
        <f t="shared" si="1"/>
        <v>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>
      <c r="A4" s="8">
        <f>SUM(A3,1)</f>
        <v>3</v>
      </c>
      <c r="B4" s="9" t="str">
        <f>IF(Αποτελέσματα!$H$28=Αποτελέσματα!$J$28,"3η θέση",IF(Αποτελέσματα!$H$28&lt;Αποτελέσματα!$J$28,Αποτελέσματα!$E$28,Αποτελέσματα!$G$28))</f>
        <v>3η θέση</v>
      </c>
      <c r="C4" s="14"/>
      <c r="D4" s="15">
        <f t="shared" si="0"/>
        <v>0</v>
      </c>
      <c r="E4" s="16"/>
      <c r="F4" s="17">
        <f t="shared" si="1"/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>
      <c r="A5" s="8">
        <v>3</v>
      </c>
      <c r="B5" s="9" t="str">
        <f>IF(Αποτελέσματα!$H$29=Αποτελέσματα!$J$29,"3η θέση",IF(Αποτελέσματα!$H$29&lt;Αποτελέσματα!$J$29,Αποτελέσματα!$E$29,Αποτελέσματα!$G$29))</f>
        <v>3η θέση</v>
      </c>
      <c r="C5" s="14"/>
      <c r="D5" s="15">
        <f t="shared" si="0"/>
        <v>0</v>
      </c>
      <c r="E5" s="16"/>
      <c r="F5" s="17">
        <f t="shared" si="1"/>
        <v>0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>
      <c r="A6" s="8">
        <v>5</v>
      </c>
      <c r="B6" s="9" t="str">
        <f>IF(Αποτελέσματα!$H$26=Αποτελέσματα!$J$26,"5η θέση",IF(Αποτελέσματα!$H$26&lt;Αποτελέσματα!$J$26,Αποτελέσματα!$E$26,Αποτελέσματα!$G$26))</f>
        <v>5η θέση</v>
      </c>
      <c r="C6" s="14"/>
      <c r="D6" s="15">
        <f t="shared" si="0"/>
        <v>0</v>
      </c>
      <c r="E6" s="16"/>
      <c r="F6" s="17">
        <f t="shared" si="1"/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>
      <c r="A7" s="8">
        <v>5</v>
      </c>
      <c r="B7" s="9" t="str">
        <f>IF(Αποτελέσματα!$H$27=Αποτελέσματα!$J$27,"5η θέση",IF(Αποτελέσματα!$H$27&gt;Αποτελέσματα!$J$27,Αποτελέσματα!$G$27,Αποτελέσματα!$E$27))</f>
        <v>5η θέση</v>
      </c>
      <c r="C7" s="14"/>
      <c r="D7" s="15">
        <f t="shared" si="0"/>
        <v>0</v>
      </c>
      <c r="E7" s="16"/>
      <c r="F7" s="17">
        <f t="shared" si="1"/>
        <v>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>
      <c r="A8" s="8">
        <v>7</v>
      </c>
      <c r="B8" s="9" t="str">
        <f>IF(Αποτελέσματα!$H$24=Αποτελέσματα!$J$24,"7η θέση",IF(Αποτελέσματα!$H$24&lt;Αποτελέσματα!$J$24,Αποτελέσματα!$E$24,Αποτελέσματα!$G$24))</f>
        <v>7η θέση</v>
      </c>
      <c r="C8" s="14"/>
      <c r="D8" s="15">
        <f t="shared" si="0"/>
        <v>0</v>
      </c>
      <c r="E8" s="16"/>
      <c r="F8" s="17">
        <f t="shared" si="1"/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>
      <c r="A9" s="8">
        <v>7</v>
      </c>
      <c r="B9" s="9" t="str">
        <f>IF(Αποτελέσματα!$H$25=Αποτελέσματα!$J$25,"7η θέση",IF(Αποτελέσματα!$H$25&gt;Αποτελέσματα!$J$25,Αποτελέσματα!$G$25,Αποτελέσματα!$E$25))</f>
        <v>7η θέση</v>
      </c>
      <c r="C9" s="14"/>
      <c r="D9" s="15">
        <f t="shared" si="0"/>
        <v>0</v>
      </c>
      <c r="E9" s="16"/>
      <c r="F9" s="17">
        <f t="shared" si="1"/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>
      <c r="A10" s="18">
        <v>9</v>
      </c>
      <c r="B10" s="19" t="str">
        <f>IF(Αποτελέσματα!$H$18=Αποτελέσματα!$J$18,"9η θέση",IF(Αποτελέσματα!$H$18&lt;Αποτελέσματα!$J$18,Αποτελέσματα!$E$18,Αποτελέσματα!$G$18))</f>
        <v>9η θέση</v>
      </c>
      <c r="C10" s="20"/>
      <c r="D10" s="15">
        <f t="shared" si="0"/>
        <v>0</v>
      </c>
      <c r="E10" s="15"/>
      <c r="F10" s="17">
        <f t="shared" si="1"/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>
      <c r="A11" s="8">
        <v>9</v>
      </c>
      <c r="B11" s="9" t="str">
        <f>IF(Αποτελέσματα!$H$19=Αποτελέσματα!$J$19,"9η θέση",IF(Αποτελέσματα!$H$19&gt;Αποτελέσματα!$J$19,Αποτελέσματα!$G$19,Αποτελέσματα!$E$19))</f>
        <v>9η θέση</v>
      </c>
      <c r="C11" s="20"/>
      <c r="D11" s="15">
        <f t="shared" si="0"/>
        <v>0</v>
      </c>
      <c r="E11" s="15"/>
      <c r="F11" s="17">
        <f t="shared" si="1"/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>
      <c r="A12" s="8">
        <v>9</v>
      </c>
      <c r="B12" s="9" t="str">
        <f>IF(Αποτελέσματα!$H$20=Αποτελέσματα!$J$20,"9η θέση",IF(Αποτελέσματα!$H$20&gt;Αποτελέσματα!$J$20,Αποτελέσματα!$G$20,Αποτελέσματα!$E$20))</f>
        <v>9η θέση</v>
      </c>
      <c r="C12" s="20"/>
      <c r="D12" s="15">
        <f t="shared" si="0"/>
        <v>0</v>
      </c>
      <c r="E12" s="15"/>
      <c r="F12" s="17">
        <f t="shared" si="1"/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>
      <c r="A13" s="8">
        <v>9</v>
      </c>
      <c r="B13" s="9" t="str">
        <f>IF(Αποτελέσματα!$H$21=Αποτελέσματα!$J$21,"9η θέση",IF(Αποτελέσματα!$H$21&gt;Αποτελέσματα!$J$21,Αποτελέσματα!$G$21,Αποτελέσματα!$E$21))</f>
        <v>9η θέση</v>
      </c>
      <c r="C13" s="20"/>
      <c r="D13" s="15">
        <f t="shared" si="0"/>
        <v>0</v>
      </c>
      <c r="E13" s="15"/>
      <c r="F13" s="17">
        <f t="shared" si="1"/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>
      <c r="A14" s="8">
        <v>13</v>
      </c>
      <c r="B14" s="9" t="str">
        <f>IF(Αποτελέσματα!$H$17=Αποτελέσματα!$J$17,"13η θέση",IF(Αποτελέσματα!$H$17&gt;Αποτελέσματα!$J$17,Αποτελέσματα!$G$17,Αποτελέσματα!$E$17))</f>
        <v>BYE</v>
      </c>
      <c r="C14" s="20"/>
      <c r="D14" s="15">
        <f t="shared" si="0"/>
        <v>0</v>
      </c>
      <c r="E14" s="15"/>
      <c r="F14" s="17">
        <f t="shared" si="1"/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>
      <c r="A15" s="8">
        <v>13</v>
      </c>
      <c r="B15" s="9" t="str">
        <f>IF(Αποτελέσματα!$H$16=Αποτελέσματα!$J$16,"13η θέση",IF(Αποτελέσματα!$H$16&lt;Αποτελέσματα!$J$16,Αποτελέσματα!$E$16,Αποτελέσματα!$G$16))</f>
        <v>BYE</v>
      </c>
      <c r="C15" s="20"/>
      <c r="D15" s="15">
        <f t="shared" si="0"/>
        <v>0</v>
      </c>
      <c r="E15" s="15"/>
      <c r="F15" s="17">
        <f t="shared" si="1"/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>
      <c r="A16" s="8">
        <v>13</v>
      </c>
      <c r="B16" s="9" t="str">
        <f>IF(Αποτελέσματα!$H$15=Αποτελέσματα!$J$15,"13η θέση",IF(Αποτελέσματα!$H$15&lt;Αποτελέσματα!$J$15,Αποτελέσματα!$E$15,Αποτελέσματα!$G$15))</f>
        <v>ΚΑΖΑΖΗΣ / ΚΑΖΑΖΗΣ</v>
      </c>
      <c r="C16" s="20"/>
      <c r="D16" s="15">
        <f t="shared" si="0"/>
        <v>0</v>
      </c>
      <c r="E16" s="15"/>
      <c r="F16" s="17">
        <f t="shared" si="1"/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>
      <c r="A17" s="21">
        <v>13</v>
      </c>
      <c r="B17" s="22" t="str">
        <f>IF(Αποτελέσματα!$H$14=Αποτελέσματα!$J$14,"13η θέση",IF(Αποτελέσματα!$H$14&lt;Αποτελέσματα!$J$14,Αποτελέσματα!$E$14,Αποτελέσματα!$G$14))</f>
        <v>BYE</v>
      </c>
      <c r="C17" s="23"/>
      <c r="D17" s="24">
        <f t="shared" si="0"/>
        <v>0</v>
      </c>
      <c r="E17" s="24"/>
      <c r="F17" s="25">
        <f t="shared" si="1"/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>
      <c r="A18" s="26"/>
      <c r="B18" s="7"/>
      <c r="C18" s="2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>
      <c r="A19" s="26"/>
      <c r="B19" s="7"/>
      <c r="C19" s="2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>
      <c r="A20" s="26"/>
      <c r="B20" s="7"/>
      <c r="C20" s="2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>
      <c r="A21" s="26"/>
      <c r="B21" s="7"/>
      <c r="C21" s="2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>
      <c r="A22" s="26"/>
      <c r="B22" s="7"/>
      <c r="C22" s="2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>
      <c r="A23" s="26"/>
      <c r="B23" s="7"/>
      <c r="C23" s="2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26"/>
      <c r="B24" s="7"/>
      <c r="C24" s="2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>
      <c r="A25" s="26"/>
      <c r="B25" s="7"/>
      <c r="C25" s="2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>
      <c r="A26" s="26"/>
      <c r="B26" s="7"/>
      <c r="C26" s="2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>
      <c r="A27" s="26"/>
      <c r="B27" s="7"/>
      <c r="C27" s="2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>
      <c r="A28" s="26"/>
      <c r="B28" s="7"/>
      <c r="C28" s="2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>
      <c r="A29" s="26"/>
      <c r="B29" s="7"/>
      <c r="C29" s="2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26"/>
      <c r="B30" s="7"/>
      <c r="C30" s="2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26"/>
      <c r="B31" s="7"/>
      <c r="C31" s="2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26"/>
      <c r="B32" s="7"/>
      <c r="C32" s="2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26"/>
      <c r="B33" s="7"/>
      <c r="C33" s="2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26"/>
      <c r="B34" s="7"/>
      <c r="C34" s="2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26"/>
      <c r="B35" s="7"/>
      <c r="C35" s="2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26"/>
      <c r="B36" s="7"/>
      <c r="C36" s="2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26"/>
      <c r="B37" s="7"/>
      <c r="C37" s="2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26"/>
      <c r="B38" s="7"/>
      <c r="C38" s="2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26"/>
      <c r="B39" s="7"/>
      <c r="C39" s="2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26"/>
      <c r="B40" s="7"/>
      <c r="C40" s="2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>
      <c r="A41" s="26"/>
      <c r="B41" s="7"/>
      <c r="C41" s="2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>
      <c r="A42" s="26"/>
      <c r="B42" s="7"/>
      <c r="C42" s="2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26"/>
      <c r="B43" s="7"/>
      <c r="C43" s="2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26"/>
      <c r="B44" s="7"/>
      <c r="C44" s="2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>
      <c r="A45" s="26"/>
      <c r="B45" s="7"/>
      <c r="C45" s="2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>
      <c r="A46" s="26"/>
      <c r="B46" s="7"/>
      <c r="C46" s="2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A47" s="26"/>
      <c r="B47" s="7"/>
      <c r="C47" s="2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26"/>
      <c r="B48" s="7"/>
      <c r="C48" s="2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>
      <c r="A49" s="26"/>
      <c r="B49" s="7"/>
      <c r="C49" s="2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26"/>
      <c r="B50" s="7"/>
      <c r="C50" s="2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26"/>
      <c r="B51" s="7"/>
      <c r="C51" s="2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>
      <c r="A52" s="26"/>
      <c r="B52" s="7"/>
      <c r="C52" s="2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>
      <c r="A53" s="26"/>
      <c r="B53" s="7"/>
      <c r="C53" s="2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>
      <c r="A54" s="26"/>
      <c r="B54" s="7"/>
      <c r="C54" s="2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>
      <c r="A55" s="26"/>
      <c r="B55" s="7"/>
      <c r="C55" s="2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>
      <c r="A56" s="26"/>
      <c r="B56" s="7"/>
      <c r="C56" s="2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>
      <c r="A57" s="26"/>
      <c r="B57" s="7"/>
      <c r="C57" s="2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>
      <c r="A58" s="26"/>
      <c r="B58" s="7"/>
      <c r="C58" s="2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>
      <c r="A59" s="26"/>
      <c r="B59" s="7"/>
      <c r="C59" s="2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>
      <c r="A60" s="26"/>
      <c r="B60" s="7"/>
      <c r="C60" s="2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>
      <c r="A61" s="26"/>
      <c r="B61" s="7"/>
      <c r="C61" s="2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>
      <c r="A62" s="26"/>
      <c r="B62" s="7"/>
      <c r="C62" s="2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>
      <c r="A63" s="26"/>
      <c r="B63" s="7"/>
      <c r="C63" s="2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>
      <c r="A64" s="26"/>
      <c r="B64" s="7"/>
      <c r="C64" s="2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>
      <c r="A65" s="26"/>
      <c r="B65" s="7"/>
      <c r="C65" s="2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>
      <c r="A66" s="26"/>
      <c r="B66" s="7"/>
      <c r="C66" s="2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>
      <c r="A67" s="26"/>
      <c r="B67" s="7"/>
      <c r="C67" s="2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>
      <c r="A68" s="26"/>
      <c r="B68" s="7"/>
      <c r="C68" s="2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>
      <c r="A69" s="26"/>
      <c r="B69" s="7"/>
      <c r="C69" s="2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>
      <c r="A70" s="26"/>
      <c r="B70" s="7"/>
      <c r="C70" s="2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>
      <c r="A71" s="26"/>
      <c r="B71" s="7"/>
      <c r="C71" s="2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>
      <c r="A72" s="26"/>
      <c r="B72" s="7"/>
      <c r="C72" s="2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>
      <c r="A73" s="26"/>
      <c r="B73" s="7"/>
      <c r="C73" s="2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>
      <c r="A74" s="26"/>
      <c r="B74" s="7"/>
      <c r="C74" s="2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>
      <c r="A75" s="26"/>
      <c r="B75" s="7"/>
      <c r="C75" s="2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>
      <c r="A76" s="26"/>
      <c r="B76" s="7"/>
      <c r="C76" s="2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>
      <c r="A77" s="26"/>
      <c r="B77" s="7"/>
      <c r="C77" s="2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>
      <c r="A78" s="26"/>
      <c r="B78" s="7"/>
      <c r="C78" s="2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>
      <c r="A79" s="26"/>
      <c r="B79" s="7"/>
      <c r="C79" s="2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>
      <c r="A80" s="26"/>
      <c r="B80" s="7"/>
      <c r="C80" s="2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>
      <c r="A81" s="26"/>
      <c r="B81" s="7"/>
      <c r="C81" s="2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>
      <c r="A82" s="26"/>
      <c r="B82" s="7"/>
      <c r="C82" s="2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>
      <c r="A83" s="26"/>
      <c r="B83" s="7"/>
      <c r="C83" s="2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>
      <c r="A84" s="26"/>
      <c r="B84" s="7"/>
      <c r="C84" s="2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>
      <c r="A85" s="26"/>
      <c r="B85" s="7"/>
      <c r="C85" s="2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>
      <c r="A86" s="26"/>
      <c r="B86" s="7"/>
      <c r="C86" s="2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>
      <c r="A87" s="26"/>
      <c r="B87" s="7"/>
      <c r="C87" s="2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>
      <c r="A88" s="26"/>
      <c r="B88" s="7"/>
      <c r="C88" s="2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>
      <c r="A89" s="26"/>
      <c r="B89" s="7"/>
      <c r="C89" s="2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>
      <c r="A90" s="26"/>
      <c r="B90" s="7"/>
      <c r="C90" s="2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>
      <c r="A91" s="26"/>
      <c r="B91" s="7"/>
      <c r="C91" s="2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>
      <c r="A92" s="26"/>
      <c r="B92" s="7"/>
      <c r="C92" s="2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>
      <c r="A93" s="26"/>
      <c r="B93" s="7"/>
      <c r="C93" s="2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>
      <c r="A94" s="26"/>
      <c r="B94" s="7"/>
      <c r="C94" s="26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>
      <c r="A95" s="26"/>
      <c r="B95" s="7"/>
      <c r="C95" s="2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>
      <c r="A96" s="26"/>
      <c r="B96" s="7"/>
      <c r="C96" s="26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>
      <c r="A97" s="26"/>
      <c r="B97" s="7"/>
      <c r="C97" s="2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>
      <c r="A98" s="26"/>
      <c r="B98" s="7"/>
      <c r="C98" s="26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>
      <c r="A99" s="26"/>
      <c r="B99" s="7"/>
      <c r="C99" s="2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>
      <c r="A100" s="26"/>
      <c r="B100" s="7"/>
      <c r="C100" s="2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>
      <c r="A101" s="26"/>
      <c r="B101" s="7"/>
      <c r="C101" s="2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>
      <c r="A102" s="26"/>
      <c r="B102" s="7"/>
      <c r="C102" s="2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>
      <c r="A103" s="26"/>
      <c r="B103" s="7"/>
      <c r="C103" s="2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>
      <c r="A104" s="26"/>
      <c r="B104" s="7"/>
      <c r="C104" s="2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>
      <c r="A105" s="26"/>
      <c r="B105" s="7"/>
      <c r="C105" s="2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>
      <c r="A106" s="26"/>
      <c r="B106" s="7"/>
      <c r="C106" s="2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>
      <c r="A107" s="26"/>
      <c r="B107" s="7"/>
      <c r="C107" s="26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>
      <c r="A108" s="26"/>
      <c r="B108" s="7"/>
      <c r="C108" s="2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>
      <c r="A109" s="26"/>
      <c r="B109" s="7"/>
      <c r="C109" s="26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>
      <c r="A110" s="26"/>
      <c r="B110" s="7"/>
      <c r="C110" s="26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>
      <c r="A111" s="26"/>
      <c r="B111" s="7"/>
      <c r="C111" s="2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>
      <c r="A112" s="26"/>
      <c r="B112" s="7"/>
      <c r="C112" s="26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>
      <c r="A113" s="26"/>
      <c r="B113" s="7"/>
      <c r="C113" s="2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>
      <c r="A114" s="26"/>
      <c r="B114" s="7"/>
      <c r="C114" s="2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>
      <c r="A115" s="26"/>
      <c r="B115" s="7"/>
      <c r="C115" s="2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>
      <c r="A116" s="26"/>
      <c r="B116" s="7"/>
      <c r="C116" s="26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>
      <c r="A117" s="26"/>
      <c r="B117" s="7"/>
      <c r="C117" s="26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>
      <c r="A118" s="26"/>
      <c r="B118" s="7"/>
      <c r="C118" s="26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>
      <c r="A119" s="26"/>
      <c r="B119" s="7"/>
      <c r="C119" s="2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>
      <c r="A120" s="26"/>
      <c r="B120" s="7"/>
      <c r="C120" s="2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>
      <c r="A121" s="26"/>
      <c r="B121" s="7"/>
      <c r="C121" s="2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>
      <c r="A122" s="26"/>
      <c r="B122" s="7"/>
      <c r="C122" s="26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>
      <c r="A123" s="26"/>
      <c r="B123" s="7"/>
      <c r="C123" s="2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>
      <c r="A124" s="26"/>
      <c r="B124" s="7"/>
      <c r="C124" s="2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>
      <c r="A125" s="26"/>
      <c r="B125" s="7"/>
      <c r="C125" s="26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>
      <c r="A126" s="26"/>
      <c r="B126" s="7"/>
      <c r="C126" s="26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>
      <c r="A127" s="26"/>
      <c r="B127" s="7"/>
      <c r="C127" s="26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>
      <c r="A128" s="26"/>
      <c r="B128" s="7"/>
      <c r="C128" s="26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>
      <c r="A129" s="26"/>
      <c r="B129" s="7"/>
      <c r="C129" s="26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>
      <c r="A130" s="26"/>
      <c r="B130" s="7"/>
      <c r="C130" s="26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>
      <c r="A131" s="26"/>
      <c r="B131" s="7"/>
      <c r="C131" s="26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>
      <c r="A132" s="26"/>
      <c r="B132" s="7"/>
      <c r="C132" s="26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>
      <c r="A133" s="26"/>
      <c r="B133" s="7"/>
      <c r="C133" s="26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>
      <c r="A134" s="26"/>
      <c r="B134" s="7"/>
      <c r="C134" s="26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>
      <c r="A135" s="26"/>
      <c r="B135" s="7"/>
      <c r="C135" s="26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>
      <c r="A136" s="26"/>
      <c r="B136" s="7"/>
      <c r="C136" s="2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>
      <c r="A137" s="26"/>
      <c r="B137" s="7"/>
      <c r="C137" s="2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>
      <c r="A138" s="26"/>
      <c r="B138" s="7"/>
      <c r="C138" s="26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>
      <c r="A139" s="26"/>
      <c r="B139" s="7"/>
      <c r="C139" s="26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>
      <c r="A140" s="26"/>
      <c r="B140" s="7"/>
      <c r="C140" s="26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>
      <c r="A141" s="26"/>
      <c r="B141" s="7"/>
      <c r="C141" s="26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>
      <c r="A142" s="26"/>
      <c r="B142" s="7"/>
      <c r="C142" s="26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>
      <c r="A143" s="26"/>
      <c r="B143" s="7"/>
      <c r="C143" s="26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>
      <c r="A144" s="26"/>
      <c r="B144" s="7"/>
      <c r="C144" s="26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>
      <c r="A145" s="26"/>
      <c r="B145" s="7"/>
      <c r="C145" s="26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printOptions/>
  <pageMargins left="0.7" right="0.7" top="0.75" bottom="0.75" header="0" footer="0"/>
  <pageSetup firstPageNumber="0" useFirstPageNumber="1" horizontalDpi="300" verticalDpi="300" orientation="landscape"/>
  <headerFooter alignWithMargins="0">
    <oddHeader>&amp;CΠΑΝΕΛΛΗΝΙΟ ΠΡΩΤΑΘΛΗΜΑ ΒΕΑCH VOLLEY 2002 ΤΟΥΡΝΟΥΑ STAR CUP *** ΒΕΛΙΚΑΣ Τελική Κατάταξη Αντρών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ΔΕΣΠΟΤΟΠΟΥΛΟΣ</cp:lastModifiedBy>
  <cp:lastPrinted>2023-05-11T10:49:00Z</cp:lastPrinted>
  <dcterms:created xsi:type="dcterms:W3CDTF">2023-05-11T06:53:00Z</dcterms:created>
  <dcterms:modified xsi:type="dcterms:W3CDTF">2023-05-12T04:59:53Z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KSOProductBuildV">
    <vt:lpwstr>1033-11.2.0.11537</vt:lpwstr>
  </property>
</Properties>
</file>